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E715E949-5988-483C-9BEA-AA8C52B4D39D}" xr6:coauthVersionLast="47" xr6:coauthVersionMax="47" xr10:uidLastSave="{00000000-0000-0000-0000-000000000000}"/>
  <bookViews>
    <workbookView xWindow="-120" yWindow="-120" windowWidth="29040" windowHeight="15720" xr2:uid="{2C86532F-AB5C-4B28-9E8C-3E98EEF75F92}"/>
  </bookViews>
  <sheets>
    <sheet name="T.06&amp;07.2026" sheetId="71" r:id="rId1"/>
    <sheet name="T.06&amp;07.2026 (2)" sheetId="72" state="hidden" r:id="rId2"/>
    <sheet name="LỊCH KS 01.2026" sheetId="43" state="hidden" r:id="rId3"/>
    <sheet name="LỊCH TTLK 01.2026" sheetId="34" state="hidden" r:id="rId4"/>
  </sheets>
  <definedNames>
    <definedName name="Trang" comment="Phòng 407 - AB1" localSheetId="0">'T.06&amp;07.2026'!$D$37</definedName>
    <definedName name="Trang" comment="Phòng 407 - AB1" localSheetId="1">'T.06&amp;07.2026 (2)'!$D$37</definedName>
    <definedName name="Trang" comment="Phòng 407 - AB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1" i="72" l="1"/>
  <c r="M81" i="72"/>
  <c r="O81" i="72" s="1"/>
  <c r="L81" i="72"/>
  <c r="K81" i="72"/>
  <c r="N80" i="72"/>
  <c r="O80" i="72" s="1"/>
  <c r="M80" i="72"/>
  <c r="L80" i="72"/>
  <c r="K80" i="72"/>
  <c r="O79" i="72"/>
  <c r="N79" i="72"/>
  <c r="M79" i="72"/>
  <c r="L79" i="72"/>
  <c r="K79" i="72"/>
  <c r="N77" i="72"/>
  <c r="M77" i="72"/>
  <c r="O77" i="72" s="1"/>
  <c r="L77" i="72"/>
  <c r="K77" i="72"/>
  <c r="N76" i="72"/>
  <c r="M76" i="72"/>
  <c r="O76" i="72" s="1"/>
  <c r="L76" i="72"/>
  <c r="K76" i="72"/>
  <c r="N74" i="72"/>
  <c r="O74" i="72" s="1"/>
  <c r="M74" i="72"/>
  <c r="L74" i="72"/>
  <c r="K74" i="72"/>
  <c r="O73" i="72"/>
  <c r="N73" i="72"/>
  <c r="M73" i="72"/>
  <c r="L73" i="72"/>
  <c r="K73" i="72"/>
  <c r="N72" i="72"/>
  <c r="M72" i="72"/>
  <c r="O72" i="72" s="1"/>
  <c r="L72" i="72"/>
  <c r="K72" i="72"/>
  <c r="N70" i="72"/>
  <c r="M70" i="72"/>
  <c r="O70" i="72" s="1"/>
  <c r="L70" i="72"/>
  <c r="K70" i="72"/>
  <c r="N69" i="72"/>
  <c r="S56" i="72" s="1"/>
  <c r="M69" i="72"/>
  <c r="L69" i="72"/>
  <c r="K69" i="72"/>
  <c r="O67" i="72"/>
  <c r="N67" i="72"/>
  <c r="M67" i="72"/>
  <c r="L67" i="72"/>
  <c r="K67" i="72"/>
  <c r="N66" i="72"/>
  <c r="M66" i="72"/>
  <c r="O66" i="72" s="1"/>
  <c r="L66" i="72"/>
  <c r="K66" i="72"/>
  <c r="N65" i="72"/>
  <c r="M65" i="72"/>
  <c r="O65" i="72" s="1"/>
  <c r="L65" i="72"/>
  <c r="K65" i="72"/>
  <c r="N63" i="72"/>
  <c r="O63" i="72" s="1"/>
  <c r="M63" i="72"/>
  <c r="L63" i="72"/>
  <c r="K63" i="72"/>
  <c r="O62" i="72"/>
  <c r="N62" i="72"/>
  <c r="M62" i="72"/>
  <c r="L62" i="72"/>
  <c r="K62" i="72"/>
  <c r="R60" i="72"/>
  <c r="O60" i="72"/>
  <c r="N60" i="72"/>
  <c r="S60" i="72" s="1"/>
  <c r="M60" i="72"/>
  <c r="L60" i="72"/>
  <c r="K60" i="72"/>
  <c r="S59" i="72"/>
  <c r="R59" i="72"/>
  <c r="T59" i="72" s="1"/>
  <c r="O59" i="72"/>
  <c r="N59" i="72"/>
  <c r="M59" i="72"/>
  <c r="L59" i="72"/>
  <c r="K59" i="72"/>
  <c r="S58" i="72"/>
  <c r="O58" i="72"/>
  <c r="N58" i="72"/>
  <c r="M58" i="72"/>
  <c r="R58" i="72" s="1"/>
  <c r="T58" i="72" s="1"/>
  <c r="L58" i="72"/>
  <c r="K58" i="72"/>
  <c r="O57" i="72"/>
  <c r="N57" i="72"/>
  <c r="M57" i="72"/>
  <c r="R57" i="72" s="1"/>
  <c r="L57" i="72"/>
  <c r="K57" i="72"/>
  <c r="O56" i="72"/>
  <c r="N56" i="72"/>
  <c r="M56" i="72"/>
  <c r="R56" i="72" s="1"/>
  <c r="T56" i="72" s="1"/>
  <c r="L56" i="72"/>
  <c r="K56" i="72"/>
  <c r="T60" i="72" l="1"/>
  <c r="S57" i="72"/>
  <c r="T57" i="72" s="1"/>
  <c r="O69" i="72"/>
  <c r="N81" i="71" l="1"/>
  <c r="M81" i="71"/>
  <c r="L81" i="71"/>
  <c r="K81" i="71"/>
  <c r="N80" i="71"/>
  <c r="M80" i="71"/>
  <c r="L80" i="71"/>
  <c r="K80" i="71"/>
  <c r="N79" i="71"/>
  <c r="M79" i="71"/>
  <c r="L79" i="71"/>
  <c r="K79" i="71"/>
  <c r="N77" i="71"/>
  <c r="M77" i="71"/>
  <c r="L77" i="71"/>
  <c r="K77" i="71"/>
  <c r="N76" i="71"/>
  <c r="M76" i="71"/>
  <c r="L76" i="71"/>
  <c r="K76" i="71"/>
  <c r="N74" i="71"/>
  <c r="M74" i="71"/>
  <c r="L74" i="71"/>
  <c r="K74" i="71"/>
  <c r="N73" i="71"/>
  <c r="M73" i="71"/>
  <c r="L73" i="71"/>
  <c r="K73" i="71"/>
  <c r="N72" i="71"/>
  <c r="M72" i="71"/>
  <c r="L72" i="71"/>
  <c r="K72" i="71"/>
  <c r="N70" i="71"/>
  <c r="M70" i="71"/>
  <c r="L70" i="71"/>
  <c r="K70" i="71"/>
  <c r="N69" i="71"/>
  <c r="M69" i="71"/>
  <c r="L69" i="71"/>
  <c r="K69" i="71"/>
  <c r="N67" i="71"/>
  <c r="M67" i="71"/>
  <c r="L67" i="71"/>
  <c r="K67" i="71"/>
  <c r="N66" i="71"/>
  <c r="M66" i="71"/>
  <c r="L66" i="71"/>
  <c r="K66" i="71"/>
  <c r="N65" i="71"/>
  <c r="M65" i="71"/>
  <c r="L65" i="71"/>
  <c r="K65" i="71"/>
  <c r="N63" i="71"/>
  <c r="M63" i="71"/>
  <c r="L63" i="71"/>
  <c r="K63" i="71"/>
  <c r="N62" i="71"/>
  <c r="M62" i="71"/>
  <c r="L62" i="71"/>
  <c r="K62" i="71"/>
  <c r="N60" i="71"/>
  <c r="S60" i="71" s="1"/>
  <c r="M60" i="71"/>
  <c r="L60" i="71"/>
  <c r="K60" i="71"/>
  <c r="N59" i="71"/>
  <c r="S59" i="71" s="1"/>
  <c r="M59" i="71"/>
  <c r="L59" i="71"/>
  <c r="K59" i="71"/>
  <c r="N58" i="71"/>
  <c r="S58" i="71" s="1"/>
  <c r="M58" i="71"/>
  <c r="L58" i="71"/>
  <c r="K58" i="71"/>
  <c r="N57" i="71"/>
  <c r="M57" i="71"/>
  <c r="L57" i="71"/>
  <c r="K57" i="71"/>
  <c r="N56" i="71"/>
  <c r="M56" i="71"/>
  <c r="L56" i="71"/>
  <c r="K56" i="71"/>
  <c r="O62" i="71" l="1"/>
  <c r="O63" i="71"/>
  <c r="O65" i="71"/>
  <c r="O69" i="71"/>
  <c r="O70" i="71"/>
  <c r="O73" i="71"/>
  <c r="O74" i="71"/>
  <c r="O67" i="71"/>
  <c r="S56" i="71"/>
  <c r="S57" i="71"/>
  <c r="O76" i="71"/>
  <c r="O79" i="71"/>
  <c r="O80" i="71"/>
  <c r="O81" i="71"/>
  <c r="O77" i="71"/>
  <c r="R57" i="71"/>
  <c r="R59" i="71"/>
  <c r="T59" i="71" s="1"/>
  <c r="R56" i="71"/>
  <c r="O66" i="71"/>
  <c r="R58" i="71"/>
  <c r="T58" i="71" s="1"/>
  <c r="R60" i="71"/>
  <c r="T60" i="71" s="1"/>
  <c r="O72" i="71"/>
  <c r="O57" i="71"/>
  <c r="O58" i="71"/>
  <c r="O59" i="71"/>
  <c r="O60" i="71"/>
  <c r="O56" i="71"/>
  <c r="T57" i="71" l="1"/>
  <c r="T56" i="71"/>
  <c r="C5" i="43" l="1"/>
  <c r="C6" i="43" s="1"/>
  <c r="J4" i="43"/>
  <c r="C5" i="34"/>
  <c r="H5" i="34" s="1"/>
  <c r="C15" i="34" s="1"/>
  <c r="H15" i="34" s="1"/>
  <c r="H4" i="34"/>
  <c r="C14" i="34" s="1"/>
  <c r="C12" i="43" l="1"/>
  <c r="J12" i="43" s="1"/>
  <c r="J5" i="43"/>
  <c r="C13" i="43" s="1"/>
  <c r="J13" i="43" s="1"/>
  <c r="C7" i="43"/>
  <c r="J6" i="43"/>
  <c r="C14" i="43" s="1"/>
  <c r="J14" i="43" s="1"/>
  <c r="C6" i="34"/>
  <c r="C7" i="34" s="1"/>
  <c r="C11" i="34" s="1"/>
  <c r="B2" i="34" s="1"/>
  <c r="H14" i="34"/>
  <c r="C9" i="43" l="1"/>
  <c r="J7" i="43"/>
  <c r="C15" i="43" s="1"/>
  <c r="J15" i="43" s="1"/>
  <c r="H11" i="34"/>
  <c r="C20" i="34" s="1"/>
  <c r="H20" i="34" s="1"/>
  <c r="G12" i="34" s="1"/>
  <c r="H7" i="34"/>
  <c r="C17" i="34" s="1"/>
  <c r="H17" i="34" s="1"/>
  <c r="H6" i="34"/>
  <c r="C16" i="34" s="1"/>
  <c r="H16" i="34" s="1"/>
  <c r="G2" i="34" l="1"/>
  <c r="J9" i="43"/>
  <c r="I2" i="43" s="1"/>
  <c r="B2" i="43"/>
  <c r="B12" i="34"/>
  <c r="C17" i="43" l="1"/>
  <c r="J17" i="43" l="1"/>
  <c r="I10" i="43" s="1"/>
  <c r="B10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I5" authorId="0" shapeId="0" xr:uid="{AAB8568C-F8FF-4557-8D2D-74C37E432A56}">
      <text>
        <r>
          <rPr>
            <b/>
            <sz val="9"/>
            <color indexed="81"/>
            <rFont val="Tahoma"/>
            <family val="2"/>
          </rPr>
          <t>T3 ng nhật vào</t>
        </r>
      </text>
    </comment>
    <comment ref="K7" authorId="0" shapeId="0" xr:uid="{D2181488-94F9-4D9E-AFF7-465C45627C56}">
      <text>
        <r>
          <rPr>
            <b/>
            <sz val="9"/>
            <color indexed="81"/>
            <rFont val="Tahoma"/>
            <family val="2"/>
          </rPr>
          <t>P404</t>
        </r>
      </text>
    </comment>
    <comment ref="G9" authorId="0" shapeId="0" xr:uid="{28D62CD8-A69E-47BC-9EDA-2AD4CBEFF5AC}">
      <text>
        <r>
          <rPr>
            <b/>
            <sz val="9"/>
            <color indexed="81"/>
            <rFont val="Tahoma"/>
            <family val="2"/>
          </rPr>
          <t>T7 Trừ thứ 4 ra</t>
        </r>
      </text>
    </comment>
    <comment ref="E13" authorId="0" shapeId="0" xr:uid="{6706ABD6-8E71-4A3A-8DEA-C0267E63ADAC}">
      <text>
        <r>
          <rPr>
            <b/>
            <sz val="9"/>
            <color indexed="81"/>
            <rFont val="Tahoma"/>
            <family val="2"/>
          </rPr>
          <t>301</t>
        </r>
      </text>
    </comment>
    <comment ref="Q15" authorId="0" shapeId="0" xr:uid="{04FF33F4-A5BB-4F0D-86B5-E808118BDA37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949E0E3C-CA52-496A-9A9E-74EE8E2C3D9E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8" authorId="0" shapeId="0" xr:uid="{1D722666-F764-4B4F-89CA-678A9F1F266D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I19" authorId="0" shapeId="0" xr:uid="{D36802C6-AF8A-4563-909C-C3CB9038D19A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C20" authorId="0" shapeId="0" xr:uid="{D95BD003-044B-4F43-A050-212D7A1FB15E}">
      <text>
        <r>
          <rPr>
            <b/>
            <sz val="9"/>
            <color indexed="81"/>
            <rFont val="Tahoma"/>
            <family val="2"/>
          </rPr>
          <t>T7 chuyển sang tiết 1-2</t>
        </r>
      </text>
    </comment>
    <comment ref="D20" authorId="0" shapeId="0" xr:uid="{69F61FD1-8217-44E0-AE57-50B87E42D71B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N21" authorId="0" shapeId="0" xr:uid="{88EBDC7E-1462-4624-83C3-5071CB396D83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C22" authorId="0" shapeId="0" xr:uid="{BDDDADDE-8E25-4BBB-AFBC-F664B084A11F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N25" authorId="0" shapeId="0" xr:uid="{8422B525-DF75-4CDF-A5EB-D59C8593107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E26" authorId="0" shapeId="0" xr:uid="{A8136D81-A949-41D6-9A39-DC5BB2A6B0C1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M26" authorId="0" shapeId="0" xr:uid="{1594631C-C4CB-4243-96BE-2994BDAF6DD9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872F2A7D-CE5B-416B-86FD-4DE6227EC65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2" authorId="0" shapeId="0" xr:uid="{F709C72E-474E-4511-817A-25C54179243D}">
      <text>
        <r>
          <rPr>
            <b/>
            <sz val="9"/>
            <color indexed="81"/>
            <rFont val="Tahoma"/>
            <family val="2"/>
          </rPr>
          <t>AC- chỉ tiết 1-2</t>
        </r>
      </text>
    </comment>
    <comment ref="I33" authorId="0" shapeId="0" xr:uid="{2AB2D392-26B9-4C7E-8A46-FD96A7E63C7D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J38" authorId="0" shapeId="0" xr:uid="{AAF9A7C9-46DF-4990-B574-579CF9070D24}">
      <text>
        <r>
          <rPr>
            <b/>
            <sz val="9"/>
            <color indexed="81"/>
            <rFont val="Tahoma"/>
            <family val="2"/>
          </rPr>
          <t>HỌC Ở AC</t>
        </r>
      </text>
    </comment>
    <comment ref="C44" authorId="0" shapeId="0" xr:uid="{DF3C4143-CC5F-45A7-94F8-0D17A9670610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E46" authorId="0" shapeId="0" xr:uid="{759AE3B1-4B1F-4369-94DB-449663D8F183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K52" authorId="0" shapeId="0" xr:uid="{9A546852-8C02-49FB-8C0E-624BF188CF8F}">
      <text>
        <r>
          <rPr>
            <b/>
            <sz val="9"/>
            <color indexed="81"/>
            <rFont val="Tahoma"/>
            <family val="2"/>
          </rPr>
          <t>AC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I5" authorId="0" shapeId="0" xr:uid="{7BFAFB64-8016-4994-8899-D1EE91DD265D}">
      <text>
        <r>
          <rPr>
            <b/>
            <sz val="9"/>
            <color indexed="81"/>
            <rFont val="Tahoma"/>
            <family val="2"/>
          </rPr>
          <t>T3 ng nhật vào</t>
        </r>
      </text>
    </comment>
    <comment ref="Q15" authorId="0" shapeId="0" xr:uid="{ABB78371-0FB3-4DEA-9DD6-28A2B1B089F0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0EB5E13F-7F15-4EF5-ADDC-8652CEB86D0F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8" authorId="0" shapeId="0" xr:uid="{20139AF6-8A5B-4193-8D53-C4A01F0EF8B9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I19" authorId="0" shapeId="0" xr:uid="{2E2E0807-C890-4A8F-9676-9008021FA595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G20" authorId="0" shapeId="0" xr:uid="{69D4AC7F-90E0-41C2-BF59-6AA38472307B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N21" authorId="0" shapeId="0" xr:uid="{524AECDB-6F54-4680-BAD2-60DB899AD931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C22" authorId="0" shapeId="0" xr:uid="{8A6E1981-FB47-4519-AB84-36FCC3041B43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C23" authorId="0" shapeId="0" xr:uid="{DA94CDB9-C193-44A9-8D3C-385405EB73C4}">
      <text>
        <r>
          <rPr>
            <b/>
            <sz val="9"/>
            <color indexed="81"/>
            <rFont val="Tahoma"/>
            <family val="2"/>
          </rPr>
          <t>AC- chỉ tiết 1-2</t>
        </r>
      </text>
    </comment>
    <comment ref="N25" authorId="0" shapeId="0" xr:uid="{98A3AD2C-AE07-41D9-B712-FD0982EC873C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6" authorId="0" shapeId="0" xr:uid="{C7A3660F-2C6C-4064-8DE6-2145A36610F2}">
      <text>
        <r>
          <rPr>
            <b/>
            <sz val="9"/>
            <color indexed="81"/>
            <rFont val="Tahoma"/>
            <family val="2"/>
          </rPr>
          <t>T7 chuyển sang tiết 1-2</t>
        </r>
      </text>
    </comment>
    <comment ref="D26" authorId="0" shapeId="0" xr:uid="{BE896D78-4113-4C9F-A578-6662DD1BD495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E26" authorId="0" shapeId="0" xr:uid="{43774D0E-FF13-46BC-9B59-31D97C7A7B5D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M26" authorId="0" shapeId="0" xr:uid="{8FDDD268-A9A7-4488-866E-2DF12AFAF667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E897FAFA-0000-416A-88D4-15FB22A2469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K31" authorId="0" shapeId="0" xr:uid="{5162E110-BB24-4CAB-91DC-8F8EF701C80A}">
      <text>
        <r>
          <rPr>
            <b/>
            <sz val="9"/>
            <color indexed="81"/>
            <rFont val="Tahoma"/>
            <family val="2"/>
          </rPr>
          <t>P307-AB1</t>
        </r>
      </text>
    </comment>
    <comment ref="E33" authorId="0" shapeId="0" xr:uid="{D316B2A9-ED12-4ADD-9098-5EBEA1F0EF03}">
      <text>
        <r>
          <rPr>
            <b/>
            <sz val="9"/>
            <color indexed="81"/>
            <rFont val="Tahoma"/>
            <family val="2"/>
          </rPr>
          <t>Ấp bắc</t>
        </r>
      </text>
    </comment>
    <comment ref="I33" authorId="0" shapeId="0" xr:uid="{75BB5764-D804-40C1-BA11-004802892CBF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J38" authorId="0" shapeId="0" xr:uid="{3A073E32-5340-4274-B05A-359CF3BD240F}">
      <text>
        <r>
          <rPr>
            <b/>
            <sz val="9"/>
            <color indexed="81"/>
            <rFont val="Tahoma"/>
            <family val="2"/>
          </rPr>
          <t>HỌC Ở AC</t>
        </r>
      </text>
    </comment>
    <comment ref="K38" authorId="0" shapeId="0" xr:uid="{30CD8679-578F-4918-BF79-D145D53BFDAB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44" authorId="0" shapeId="0" xr:uid="{FCFB4D49-A6D8-47D2-BEB6-0386FAFE2CE3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E46" authorId="0" shapeId="0" xr:uid="{B6AAC6E4-6BCE-4BB8-A4A8-7AF912EE3ADC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C48" authorId="0" shapeId="0" xr:uid="{D16E687D-156D-40C3-8EF2-EFA4C1AB47D5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K48" authorId="0" shapeId="0" xr:uid="{D8CF8778-8C4D-4C3A-BB66-2A7120EA21CF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D49" authorId="0" shapeId="0" xr:uid="{FA78A46F-30A2-461E-BCDE-003DF0378901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50" authorId="0" shapeId="0" xr:uid="{B9176986-BE24-493B-890C-8C0B8C11DBCE}">
      <text>
        <r>
          <rPr>
            <b/>
            <sz val="9"/>
            <color indexed="81"/>
            <rFont val="Tahoma"/>
            <family val="2"/>
          </rPr>
          <t>AC- chỉ tiết 1-2</t>
        </r>
      </text>
    </comment>
    <comment ref="I51" authorId="0" shapeId="0" xr:uid="{DB8D33A2-E6DE-4497-B27F-2DF68F1A4206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I52" authorId="0" shapeId="0" xr:uid="{EC9A96BD-49E4-4432-A3D1-F9D22D407D86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sharedStrings.xml><?xml version="1.0" encoding="utf-8"?>
<sst xmlns="http://schemas.openxmlformats.org/spreadsheetml/2006/main" count="1015" uniqueCount="171">
  <si>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</si>
  <si>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</si>
  <si>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</si>
  <si>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</si>
  <si>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</si>
  <si>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</si>
  <si>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</si>
  <si>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</si>
  <si>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</si>
  <si>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</si>
  <si>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</si>
  <si>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</si>
  <si>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</si>
  <si>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</si>
  <si>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Trang</t>
  </si>
  <si>
    <t>Uyên</t>
  </si>
  <si>
    <t>THỨ 3</t>
  </si>
  <si>
    <t>THỨ 4</t>
  </si>
  <si>
    <t>THỨ 5</t>
  </si>
  <si>
    <t>THỨ 6</t>
  </si>
  <si>
    <t>29/12</t>
  </si>
  <si>
    <t>THỨ 7</t>
  </si>
  <si>
    <t xml:space="preserve"> </t>
  </si>
  <si>
    <t>TEST ĐẦU VÀO
TTLK</t>
  </si>
  <si>
    <t xml:space="preserve"> 7 - 8 (15h15-16h45) </t>
  </si>
  <si>
    <t>TUẦN 1</t>
  </si>
  <si>
    <t>TỐI</t>
  </si>
  <si>
    <t>TỔNG</t>
  </si>
  <si>
    <t>THÁNG</t>
  </si>
  <si>
    <t>TRANG</t>
  </si>
  <si>
    <t>UYÊN</t>
  </si>
  <si>
    <t>TUẦN 2</t>
  </si>
  <si>
    <t>.</t>
  </si>
  <si>
    <t>TUẦN 3</t>
  </si>
  <si>
    <t>TUẦN 4</t>
  </si>
  <si>
    <t>THỨ</t>
  </si>
  <si>
    <t>LỚP</t>
  </si>
  <si>
    <t>TIẾT</t>
  </si>
  <si>
    <t>GHI CHÚ</t>
  </si>
  <si>
    <t>ÂU CƠ</t>
  </si>
  <si>
    <t>LẦU 8 - AB1</t>
  </si>
  <si>
    <t xml:space="preserve">GV </t>
  </si>
  <si>
    <t>CHỦ NHẬT</t>
  </si>
  <si>
    <t xml:space="preserve"> 9 - 10 
(17h30 - 19h)</t>
  </si>
  <si>
    <t>ĐỊA ĐIỂM</t>
  </si>
  <si>
    <t>09/02</t>
  </si>
  <si>
    <t>16/02</t>
  </si>
  <si>
    <t xml:space="preserve"> 02/03</t>
  </si>
  <si>
    <t>HIẾU</t>
  </si>
  <si>
    <t>Hiếu</t>
  </si>
  <si>
    <t>Thầy Hiếu</t>
  </si>
  <si>
    <t>TL32 - KS55</t>
  </si>
  <si>
    <t xml:space="preserve"> 1 - 2
 (08h-09h30)</t>
  </si>
  <si>
    <t>KS56</t>
  </si>
  <si>
    <t xml:space="preserve">TL28- KS57 </t>
  </si>
  <si>
    <t xml:space="preserve"> 5 - 6
(13h15-14h45)</t>
  </si>
  <si>
    <t xml:space="preserve"> 7 - 8
(15h15-16h45)</t>
  </si>
  <si>
    <t xml:space="preserve">KS57 </t>
  </si>
  <si>
    <t>KS55</t>
  </si>
  <si>
    <t>TL31 - ST18 
OFF</t>
  </si>
  <si>
    <t>TL34 -DN109+BV50+K1-PC50(LA)</t>
  </si>
  <si>
    <t>TL35 - TV45</t>
  </si>
  <si>
    <t>TL37 - DNa108</t>
  </si>
  <si>
    <t>KS54</t>
  </si>
  <si>
    <t>KS59</t>
  </si>
  <si>
    <t>KS52</t>
  </si>
  <si>
    <t xml:space="preserve"> KS55</t>
  </si>
  <si>
    <t xml:space="preserve">KS58 </t>
  </si>
  <si>
    <t>TL38 - KS59</t>
  </si>
  <si>
    <t>TL38 - ST19
OFF</t>
  </si>
  <si>
    <t>TL 28 - DNa107 
OFF</t>
  </si>
  <si>
    <t>TL37 - DNa108
OFF</t>
  </si>
  <si>
    <t>TL39 - K1-PC51+TV46</t>
  </si>
  <si>
    <t xml:space="preserve">KS60 </t>
  </si>
  <si>
    <t xml:space="preserve"> 3 - 4
 (10h-11h30)</t>
  </si>
  <si>
    <t>LÝ THUYẾT DINH DƯỠNG</t>
  </si>
  <si>
    <t>Hoàng</t>
  </si>
  <si>
    <t>Thầy Hoàng</t>
  </si>
  <si>
    <t>HOÀNG</t>
  </si>
  <si>
    <t>TL40-DNA109 
OFF</t>
  </si>
  <si>
    <t>TL39 - K1-PC51(BD)+TV46</t>
  </si>
  <si>
    <t>TL 30-VL86 + K1-PC59</t>
  </si>
  <si>
    <t>TL 30-VL86 + K1-PC59
NEW</t>
  </si>
  <si>
    <t xml:space="preserve"> KS59</t>
  </si>
  <si>
    <t xml:space="preserve"> KS51</t>
  </si>
  <si>
    <t>NH3</t>
  </si>
  <si>
    <t xml:space="preserve"> 3 - 4
(10h-11h30)</t>
  </si>
  <si>
    <t xml:space="preserve"> KS57 </t>
  </si>
  <si>
    <t>PHÒNG HỌC</t>
  </si>
  <si>
    <t>[29.12] LỊCH HỌC GDTC CÁC KỸ SƯ 01/2026</t>
  </si>
  <si>
    <t>[29.12] LỊCH HỌC GDTC CÁC TTLK 01/2026</t>
  </si>
  <si>
    <t>TL33 - DN108</t>
  </si>
  <si>
    <t>TL45- E682</t>
  </si>
  <si>
    <t>TL26 - TK21</t>
  </si>
  <si>
    <t>TL 06- NH4</t>
  </si>
  <si>
    <t>TL01 - E685
ÂU CƠ</t>
  </si>
  <si>
    <t>TL 05 - BD64+AG03</t>
  </si>
  <si>
    <t>TL08 - GỘP</t>
  </si>
  <si>
    <t>TL07 - TV48</t>
  </si>
  <si>
    <t>TL14 - GXC19 
 ÂU CƠ</t>
  </si>
  <si>
    <t>TL13 - E687</t>
  </si>
  <si>
    <t>TL19 - KS63.1</t>
  </si>
  <si>
    <t xml:space="preserve">TL23 - E690 </t>
  </si>
  <si>
    <t>TL09 - E684</t>
  </si>
  <si>
    <t>TL03-E692</t>
  </si>
  <si>
    <t>TL 10 - BT36+K1-PC73</t>
  </si>
  <si>
    <t>TL 11 - TV49 -K1-GPC53 (LA)-LA16</t>
  </si>
  <si>
    <t>TL02 - DNa111 &amp; TL03 - DNa112
OFF</t>
  </si>
  <si>
    <t>22/06</t>
  </si>
  <si>
    <t>23/06</t>
  </si>
  <si>
    <t>24/06</t>
  </si>
  <si>
    <t>25/06</t>
  </si>
  <si>
    <t>26/06</t>
  </si>
  <si>
    <t>27/06</t>
  </si>
  <si>
    <t>29/06</t>
  </si>
  <si>
    <t>30/06</t>
  </si>
  <si>
    <t>01/07</t>
  </si>
  <si>
    <t>02/07</t>
  </si>
  <si>
    <t>03/07</t>
  </si>
  <si>
    <t>04/07</t>
  </si>
  <si>
    <t>06/07</t>
  </si>
  <si>
    <t>07/07</t>
  </si>
  <si>
    <t>08/07</t>
  </si>
  <si>
    <t>09/07</t>
  </si>
  <si>
    <t>10/07</t>
  </si>
  <si>
    <t>11/07</t>
  </si>
  <si>
    <t>13/07</t>
  </si>
  <si>
    <t>14/07</t>
  </si>
  <si>
    <t>15/07</t>
  </si>
  <si>
    <t>16/07</t>
  </si>
  <si>
    <t>17/07</t>
  </si>
  <si>
    <t>18/07</t>
  </si>
  <si>
    <t>TL12-KS64</t>
  </si>
  <si>
    <t xml:space="preserve">TL05-E693 </t>
  </si>
  <si>
    <t>KTN78B
LẦU 8-AB1</t>
  </si>
  <si>
    <t>TL29-GXC20</t>
  </si>
  <si>
    <t>TL29-GXC20
NEW</t>
  </si>
  <si>
    <t>TL25-E694</t>
  </si>
  <si>
    <t>TL25-E694
NEW</t>
  </si>
  <si>
    <t>TL30-E695
NEW</t>
  </si>
  <si>
    <t>TL07 - E686 
ÂU CƠ</t>
  </si>
  <si>
    <t>TL21 - 680
TẦNG 1 - ÂU CƠ</t>
  </si>
  <si>
    <t>TL16 - KS58 
TẦNG 1 - ÂU CƠ</t>
  </si>
  <si>
    <t>TL-22 - 681
TẦNG 1 - ÂU CƠ</t>
  </si>
  <si>
    <t>TL27- KS61
TẦNG 1 - ÂU CƠ</t>
  </si>
  <si>
    <t>TL37 - KS56
TẦNG 1 - ÂU CƠ</t>
  </si>
  <si>
    <t>TL01 - E685
TẦNG 1 - ÂU CƠ</t>
  </si>
  <si>
    <t>TL20 - E689
TẦNG 1 - ÂU CƠ</t>
  </si>
  <si>
    <t>KTN78B
TẦNG 1 - ÂU CƠ</t>
  </si>
  <si>
    <t>TL02-E691
TẦNG 1 - ÂU CƠ</t>
  </si>
  <si>
    <t>TL24 - KS63.2
TẦNG 1 - ÂU CƠ</t>
  </si>
  <si>
    <t>TL17 - E688
TẦNG 1 - ÂU CƠ</t>
  </si>
  <si>
    <t>TL07 - E686
TẦNG 1 - ÂU CƠ</t>
  </si>
  <si>
    <t>TL27 - KS61
TẦNG 1 - ÂU CƠ</t>
  </si>
  <si>
    <t>TL10 - GXC18
TẦNG 1 - ÂU CƠ</t>
  </si>
  <si>
    <t>TL14 - GXC19 
 TẦNG 1 - ÂU CƠ</t>
  </si>
  <si>
    <t>KTN79B
TẦNG 1 - ÂU CƠ</t>
  </si>
  <si>
    <t>TL4-DNa113
OFF</t>
  </si>
  <si>
    <t>KTN79A1
LẦU 8-AB1</t>
  </si>
  <si>
    <t>KTN80B -P.201 - ÂU CƠ
NEW</t>
  </si>
  <si>
    <t>KTN80A -P.702 - ÂU CƠ
NEW</t>
  </si>
  <si>
    <t>KTN81A - P.201 - ÂU CƠ
NEW</t>
  </si>
  <si>
    <t>KTN81B - P.201 - ÂU CƠ
NEW</t>
  </si>
  <si>
    <t>KTN80A
LẦU 8-AB1</t>
  </si>
  <si>
    <t>KTN80B 
TẦNG 1 - ÂU CƠ</t>
  </si>
  <si>
    <t>KTN79A2
TẦNG 1 - 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</si>
  <si>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16/06/2026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06&amp;07.2026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Tầng 2 – 40/12 (ẤP BẮC1)</t>
    </r>
  </si>
  <si>
    <r>
      <rPr>
        <b/>
        <sz val="24"/>
        <color theme="1"/>
        <rFont val="Verdana"/>
        <family val="2"/>
      </rPr>
      <t>CƠ SỞ ẤP BẮC (LẦU 08-SÂN THƯỢNG) - ÂU CƠ (TẦNG 1)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</si>
  <si>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TL 12-TG50+AG03(BS)</t>
  </si>
  <si>
    <t>KTN78A
LẦU 8-AB1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</si>
  <si>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25/06/2026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06&amp;07.2026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Tầng 2 – 40/12 (ẤP BẮC1)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</si>
</sst>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3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45"/>
      <color rgb="FF000000"/>
      <name val="Arial"/>
      <family val="2"/>
    </font>
    <font>
      <b/>
      <sz val="48"/>
      <color theme="1"/>
      <name val="Arial"/>
      <family val="2"/>
    </font>
    <font>
      <b/>
      <sz val="36"/>
      <color rgb="FFC00000"/>
      <name val="Arial"/>
      <family val="2"/>
    </font>
    <font>
      <b/>
      <sz val="26"/>
      <color rgb="FFC00000"/>
      <name val="Arial"/>
      <family val="2"/>
    </font>
    <font>
      <b/>
      <sz val="26"/>
      <color theme="1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b/>
      <sz val="28"/>
      <name val="Arial"/>
      <family val="2"/>
    </font>
    <font>
      <sz val="26"/>
      <color rgb="FFFF0000"/>
      <name val="Arial"/>
      <family val="2"/>
    </font>
    <font>
      <sz val="28"/>
      <name val="Arial"/>
      <family val="2"/>
    </font>
    <font>
      <b/>
      <sz val="12"/>
      <color indexed="8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30" fillId="0" borderId="0"/>
  </cellStyleXfs>
  <cellXfs count="325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0" fillId="1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0" fillId="0" borderId="19" xfId="0" applyBorder="1"/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2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23" borderId="9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21" borderId="9" xfId="0" applyFont="1" applyFill="1" applyBorder="1" applyAlignment="1">
      <alignment horizontal="center" vertical="center"/>
    </xf>
    <xf numFmtId="0" fontId="18" fillId="0" borderId="0" xfId="0" applyFont="1"/>
    <xf numFmtId="0" fontId="27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14" fontId="17" fillId="5" borderId="10" xfId="0" quotePrefix="1" applyNumberFormat="1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2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8" fillId="0" borderId="18" xfId="0" applyFont="1" applyBorder="1"/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 wrapText="1"/>
    </xf>
    <xf numFmtId="0" fontId="12" fillId="24" borderId="29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/>
    </xf>
    <xf numFmtId="0" fontId="12" fillId="5" borderId="33" xfId="0" quotePrefix="1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4" borderId="6" xfId="0" applyFont="1" applyFill="1" applyBorder="1" applyAlignment="1">
      <alignment horizontal="center" vertical="center" wrapText="1"/>
    </xf>
    <xf numFmtId="0" fontId="31" fillId="5" borderId="29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14" borderId="35" xfId="0" quotePrefix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31" fillId="5" borderId="36" xfId="0" applyFont="1" applyFill="1" applyBorder="1" applyAlignment="1">
      <alignment horizontal="center" vertical="center"/>
    </xf>
    <xf numFmtId="0" fontId="32" fillId="5" borderId="28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3" xfId="0" quotePrefix="1" applyFont="1" applyFill="1" applyBorder="1" applyAlignment="1">
      <alignment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12" fillId="24" borderId="5" xfId="0" applyFont="1" applyFill="1" applyBorder="1" applyAlignment="1">
      <alignment horizontal="center" vertical="center" wrapText="1"/>
    </xf>
    <xf numFmtId="0" fontId="12" fillId="24" borderId="5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 wrapText="1"/>
    </xf>
    <xf numFmtId="0" fontId="12" fillId="16" borderId="28" xfId="0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32" fillId="5" borderId="30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/>
    </xf>
    <xf numFmtId="0" fontId="32" fillId="5" borderId="43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29" fillId="20" borderId="5" xfId="0" applyFont="1" applyFill="1" applyBorder="1" applyAlignment="1">
      <alignment horizontal="center" wrapText="1"/>
    </xf>
    <xf numFmtId="0" fontId="13" fillId="5" borderId="29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/>
    </xf>
    <xf numFmtId="0" fontId="31" fillId="5" borderId="46" xfId="0" applyFont="1" applyFill="1" applyBorder="1" applyAlignment="1">
      <alignment horizontal="center" vertical="center"/>
    </xf>
    <xf numFmtId="0" fontId="32" fillId="5" borderId="49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32" fillId="5" borderId="52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/>
    </xf>
    <xf numFmtId="0" fontId="32" fillId="5" borderId="5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7" fillId="4" borderId="53" xfId="0" quotePrefix="1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 wrapText="1"/>
    </xf>
    <xf numFmtId="0" fontId="29" fillId="20" borderId="19" xfId="0" applyFont="1" applyFill="1" applyBorder="1" applyAlignment="1">
      <alignment horizontal="center"/>
    </xf>
    <xf numFmtId="0" fontId="13" fillId="5" borderId="3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7" borderId="51" xfId="0" quotePrefix="1" applyFont="1" applyFill="1" applyBorder="1" applyAlignment="1">
      <alignment vertical="center"/>
    </xf>
    <xf numFmtId="0" fontId="11" fillId="7" borderId="50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12" fillId="24" borderId="28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1" fillId="7" borderId="35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 wrapText="1"/>
    </xf>
    <xf numFmtId="0" fontId="12" fillId="13" borderId="33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12" fillId="16" borderId="6" xfId="0" applyFont="1" applyFill="1" applyBorder="1" applyAlignment="1">
      <alignment horizontal="center" vertical="center" wrapText="1"/>
    </xf>
    <xf numFmtId="16" fontId="28" fillId="5" borderId="10" xfId="0" applyNumberFormat="1" applyFont="1" applyFill="1" applyBorder="1" applyAlignment="1">
      <alignment horizontal="center" vertical="center" wrapText="1"/>
    </xf>
    <xf numFmtId="0" fontId="12" fillId="24" borderId="7" xfId="0" applyFont="1" applyFill="1" applyBorder="1" applyAlignment="1">
      <alignment horizontal="center" vertical="center" wrapText="1"/>
    </xf>
    <xf numFmtId="0" fontId="12" fillId="24" borderId="33" xfId="0" applyFont="1" applyFill="1" applyBorder="1" applyAlignment="1">
      <alignment horizontal="center" vertical="center"/>
    </xf>
    <xf numFmtId="0" fontId="12" fillId="24" borderId="33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0" fontId="12" fillId="25" borderId="42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 wrapText="1"/>
    </xf>
    <xf numFmtId="0" fontId="0" fillId="0" borderId="46" xfId="0" applyBorder="1"/>
    <xf numFmtId="0" fontId="7" fillId="4" borderId="23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36" xfId="0" applyBorder="1"/>
    <xf numFmtId="0" fontId="25" fillId="5" borderId="9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 wrapText="1"/>
    </xf>
    <xf numFmtId="0" fontId="28" fillId="5" borderId="9" xfId="0" quotePrefix="1" applyFont="1" applyFill="1" applyBorder="1" applyAlignment="1">
      <alignment horizontal="center" vertical="center" wrapText="1"/>
    </xf>
    <xf numFmtId="0" fontId="12" fillId="19" borderId="6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/>
    </xf>
    <xf numFmtId="0" fontId="0" fillId="0" borderId="57" xfId="0" applyBorder="1"/>
    <xf numFmtId="0" fontId="28" fillId="5" borderId="15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 wrapText="1"/>
    </xf>
    <xf numFmtId="14" fontId="17" fillId="0" borderId="10" xfId="0" quotePrefix="1" applyNumberFormat="1" applyFont="1" applyBorder="1" applyAlignment="1">
      <alignment horizontal="center" vertical="center" wrapText="1"/>
    </xf>
    <xf numFmtId="0" fontId="27" fillId="9" borderId="24" xfId="0" applyFont="1" applyFill="1" applyBorder="1" applyAlignment="1">
      <alignment horizontal="center" vertical="center" wrapText="1"/>
    </xf>
    <xf numFmtId="0" fontId="28" fillId="9" borderId="9" xfId="0" applyFont="1" applyFill="1" applyBorder="1" applyAlignment="1">
      <alignment horizontal="center" vertical="center" wrapText="1"/>
    </xf>
    <xf numFmtId="0" fontId="34" fillId="5" borderId="9" xfId="0" applyFont="1" applyFill="1" applyBorder="1" applyAlignment="1">
      <alignment horizontal="center" vertical="center" wrapText="1"/>
    </xf>
    <xf numFmtId="16" fontId="28" fillId="9" borderId="10" xfId="0" applyNumberFormat="1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28" fillId="5" borderId="10" xfId="0" applyFont="1" applyFill="1" applyBorder="1" applyAlignment="1">
      <alignment horizontal="center" vertical="center" wrapText="1"/>
    </xf>
    <xf numFmtId="14" fontId="17" fillId="0" borderId="21" xfId="0" quotePrefix="1" applyNumberFormat="1" applyFont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0" fontId="27" fillId="26" borderId="11" xfId="0" applyFont="1" applyFill="1" applyBorder="1" applyAlignment="1">
      <alignment horizontal="center" vertical="center" wrapText="1"/>
    </xf>
    <xf numFmtId="0" fontId="18" fillId="5" borderId="0" xfId="0" applyFont="1" applyFill="1"/>
    <xf numFmtId="0" fontId="26" fillId="6" borderId="9" xfId="0" applyFont="1" applyFill="1" applyBorder="1" applyAlignment="1">
      <alignment horizontal="center" vertical="center"/>
    </xf>
    <xf numFmtId="14" fontId="17" fillId="0" borderId="9" xfId="0" quotePrefix="1" applyNumberFormat="1" applyFont="1" applyBorder="1" applyAlignment="1">
      <alignment horizontal="center" vertical="center"/>
    </xf>
    <xf numFmtId="0" fontId="27" fillId="5" borderId="12" xfId="0" applyFont="1" applyFill="1" applyBorder="1" applyAlignment="1">
      <alignment vertical="center" wrapText="1"/>
    </xf>
    <xf numFmtId="0" fontId="27" fillId="5" borderId="13" xfId="0" applyFont="1" applyFill="1" applyBorder="1" applyAlignment="1">
      <alignment vertical="center" wrapText="1"/>
    </xf>
    <xf numFmtId="0" fontId="27" fillId="5" borderId="14" xfId="0" applyFont="1" applyFill="1" applyBorder="1" applyAlignment="1">
      <alignment vertical="center" wrapText="1"/>
    </xf>
    <xf numFmtId="0" fontId="26" fillId="21" borderId="9" xfId="0" applyFont="1" applyFill="1" applyBorder="1" applyAlignment="1">
      <alignment horizontal="center" vertical="center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16" fontId="28" fillId="9" borderId="11" xfId="0" applyNumberFormat="1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12" fillId="19" borderId="7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/>
    </xf>
    <xf numFmtId="0" fontId="12" fillId="24" borderId="6" xfId="0" applyFont="1" applyFill="1" applyBorder="1" applyAlignment="1">
      <alignment horizontal="center" vertical="center"/>
    </xf>
    <xf numFmtId="0" fontId="12" fillId="5" borderId="5" xfId="0" quotePrefix="1" applyFont="1" applyFill="1" applyBorder="1" applyAlignment="1">
      <alignment horizontal="center" vertical="center" wrapText="1"/>
    </xf>
    <xf numFmtId="0" fontId="12" fillId="5" borderId="29" xfId="0" quotePrefix="1" applyFont="1" applyFill="1" applyBorder="1" applyAlignment="1">
      <alignment horizontal="center" vertical="center" wrapText="1"/>
    </xf>
    <xf numFmtId="0" fontId="12" fillId="13" borderId="3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13" borderId="6" xfId="0" applyFont="1" applyFill="1" applyBorder="1" applyAlignment="1">
      <alignment horizontal="center" vertical="center"/>
    </xf>
    <xf numFmtId="0" fontId="12" fillId="24" borderId="32" xfId="0" applyFont="1" applyFill="1" applyBorder="1" applyAlignment="1">
      <alignment horizontal="center" vertical="center" wrapText="1"/>
    </xf>
    <xf numFmtId="0" fontId="12" fillId="19" borderId="7" xfId="0" applyFont="1" applyFill="1" applyBorder="1" applyAlignment="1">
      <alignment horizontal="center" vertical="center"/>
    </xf>
    <xf numFmtId="0" fontId="12" fillId="8" borderId="32" xfId="0" applyFont="1" applyFill="1" applyBorder="1" applyAlignment="1">
      <alignment horizontal="center" vertical="center" wrapText="1"/>
    </xf>
    <xf numFmtId="0" fontId="12" fillId="5" borderId="28" xfId="0" quotePrefix="1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22" xfId="0" quotePrefix="1" applyFont="1" applyFill="1" applyBorder="1" applyAlignment="1">
      <alignment horizontal="center" vertical="center"/>
    </xf>
    <xf numFmtId="0" fontId="7" fillId="4" borderId="23" xfId="0" quotePrefix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14" borderId="32" xfId="0" quotePrefix="1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7" borderId="28" xfId="0" quotePrefix="1" applyFont="1" applyFill="1" applyBorder="1" applyAlignment="1">
      <alignment horizontal="center" vertical="center"/>
    </xf>
    <xf numFmtId="0" fontId="11" fillId="7" borderId="32" xfId="0" quotePrefix="1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7" fillId="4" borderId="39" xfId="0" quotePrefix="1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56" xfId="0" quotePrefix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2" fillId="10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28" fillId="5" borderId="10" xfId="0" quotePrefix="1" applyFont="1" applyFill="1" applyBorder="1" applyAlignment="1">
      <alignment horizontal="center" vertical="center" wrapText="1"/>
    </xf>
    <xf numFmtId="0" fontId="28" fillId="5" borderId="11" xfId="0" quotePrefix="1" applyFont="1" applyFill="1" applyBorder="1" applyAlignment="1">
      <alignment horizontal="center" vertical="center" wrapText="1"/>
    </xf>
    <xf numFmtId="14" fontId="17" fillId="5" borderId="10" xfId="0" quotePrefix="1" applyNumberFormat="1" applyFont="1" applyFill="1" applyBorder="1" applyAlignment="1">
      <alignment horizontal="center" vertical="center"/>
    </xf>
    <xf numFmtId="14" fontId="17" fillId="5" borderId="21" xfId="0" quotePrefix="1" applyNumberFormat="1" applyFont="1" applyFill="1" applyBorder="1" applyAlignment="1">
      <alignment horizontal="center" vertical="center"/>
    </xf>
    <xf numFmtId="0" fontId="26" fillId="21" borderId="10" xfId="0" applyFont="1" applyFill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14" fontId="17" fillId="0" borderId="21" xfId="0" quotePrefix="1" applyNumberFormat="1" applyFont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14" fontId="17" fillId="5" borderId="11" xfId="0" quotePrefix="1" applyNumberFormat="1" applyFont="1" applyFill="1" applyBorder="1" applyAlignment="1">
      <alignment horizontal="center" vertical="center"/>
    </xf>
    <xf numFmtId="0" fontId="23" fillId="22" borderId="12" xfId="0" applyFont="1" applyFill="1" applyBorder="1" applyAlignment="1">
      <alignment horizontal="center" vertical="center"/>
    </xf>
    <xf numFmtId="0" fontId="23" fillId="22" borderId="13" xfId="0" applyFont="1" applyFill="1" applyBorder="1" applyAlignment="1">
      <alignment horizontal="center" vertical="center"/>
    </xf>
    <xf numFmtId="0" fontId="23" fillId="22" borderId="14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4" fillId="10" borderId="14" xfId="0" applyFont="1" applyFill="1" applyBorder="1" applyAlignment="1">
      <alignment horizontal="center" vertical="center"/>
    </xf>
    <xf numFmtId="0" fontId="24" fillId="23" borderId="12" xfId="0" applyFont="1" applyFill="1" applyBorder="1" applyAlignment="1">
      <alignment horizontal="center" vertical="center"/>
    </xf>
    <xf numFmtId="0" fontId="24" fillId="23" borderId="13" xfId="0" applyFont="1" applyFill="1" applyBorder="1" applyAlignment="1">
      <alignment horizontal="center" vertical="center"/>
    </xf>
    <xf numFmtId="0" fontId="24" fillId="23" borderId="14" xfId="0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26" fillId="23" borderId="11" xfId="0" applyFont="1" applyFill="1" applyBorder="1" applyAlignment="1">
      <alignment horizontal="center" vertical="center"/>
    </xf>
    <xf numFmtId="14" fontId="17" fillId="0" borderId="11" xfId="0" quotePrefix="1" applyNumberFormat="1" applyFont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0" fontId="26" fillId="21" borderId="11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4" fillId="6" borderId="14" xfId="0" applyFont="1" applyFill="1" applyBorder="1" applyAlignment="1">
      <alignment horizontal="center" vertical="center"/>
    </xf>
    <xf numFmtId="0" fontId="24" fillId="21" borderId="12" xfId="0" applyFont="1" applyFill="1" applyBorder="1" applyAlignment="1">
      <alignment horizontal="center" vertical="center"/>
    </xf>
    <xf numFmtId="0" fontId="24" fillId="21" borderId="13" xfId="0" applyFont="1" applyFill="1" applyBorder="1" applyAlignment="1">
      <alignment horizontal="center" vertical="center"/>
    </xf>
    <xf numFmtId="0" fontId="24" fillId="21" borderId="14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8" fillId="5" borderId="21" xfId="0" quotePrefix="1" applyFont="1" applyFill="1" applyBorder="1" applyAlignment="1">
      <alignment horizontal="center" vertical="center" wrapText="1"/>
    </xf>
    <xf numFmtId="0" fontId="28" fillId="5" borderId="21" xfId="0" applyFont="1" applyFill="1" applyBorder="1" applyAlignment="1">
      <alignment horizontal="center" vertical="center" wrapText="1"/>
    </xf>
    <xf numFmtId="14" fontId="17" fillId="0" borderId="24" xfId="0" quotePrefix="1" applyNumberFormat="1" applyFont="1" applyBorder="1" applyAlignment="1">
      <alignment horizontal="center" vertical="center"/>
    </xf>
    <xf numFmtId="14" fontId="17" fillId="0" borderId="26" xfId="0" quotePrefix="1" applyNumberFormat="1" applyFont="1" applyBorder="1" applyAlignment="1">
      <alignment horizontal="center" vertical="center"/>
    </xf>
    <xf numFmtId="14" fontId="17" fillId="0" borderId="16" xfId="0" quotePrefix="1" applyNumberFormat="1" applyFont="1" applyBorder="1" applyAlignment="1">
      <alignment horizontal="center" vertical="center"/>
    </xf>
    <xf numFmtId="0" fontId="33" fillId="5" borderId="58" xfId="0" applyFont="1" applyFill="1" applyBorder="1" applyAlignment="1">
      <alignment horizontal="center" vertical="center" wrapText="1"/>
    </xf>
    <xf numFmtId="0" fontId="35" fillId="5" borderId="58" xfId="0" quotePrefix="1" applyFont="1" applyFill="1" applyBorder="1" applyAlignment="1">
      <alignment horizontal="center" vertical="center" wrapText="1"/>
    </xf>
    <xf numFmtId="0" fontId="35" fillId="5" borderId="58" xfId="0" applyFont="1" applyFill="1" applyBorder="1" applyAlignment="1">
      <alignment horizontal="center" vertical="center" wrapText="1"/>
    </xf>
    <xf numFmtId="0" fontId="26" fillId="10" borderId="21" xfId="0" applyFont="1" applyFill="1" applyBorder="1" applyAlignment="1">
      <alignment horizontal="center" vertical="center"/>
    </xf>
    <xf numFmtId="0" fontId="26" fillId="23" borderId="21" xfId="0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 vertical="center" wrapText="1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E2ED55"/>
      <color rgb="FFF6894C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6432F-11C6-40AC-81B3-2A0518722C5F}">
  <dimension ref="A1:AI83"/>
  <sheetViews>
    <sheetView tabSelected="1" zoomScale="70" zoomScaleNormal="70" workbookViewId="0">
      <selection activeCell="G7" sqref="G7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47.28515625" bestFit="1" customWidth="1"/>
    <col min="24" max="24" width="14.85546875" customWidth="1"/>
  </cols>
  <sheetData>
    <row r="1" spans="1:25" ht="138.75" customHeight="1" x14ac:dyDescent="0.25">
      <c r="A1" s="237" t="s">
        <v>170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9"/>
    </row>
    <row r="2" spans="1:25" s="1" customFormat="1" ht="64.5" customHeight="1" x14ac:dyDescent="0.25">
      <c r="A2" s="240" t="s">
        <v>167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1"/>
      <c r="O2" s="242" t="s">
        <v>0</v>
      </c>
      <c r="P2" s="243"/>
      <c r="Q2" s="243"/>
      <c r="R2" s="243"/>
      <c r="S2" s="243"/>
      <c r="T2" s="243"/>
      <c r="U2" s="243"/>
      <c r="V2" s="243"/>
      <c r="W2" s="243"/>
      <c r="X2" s="243"/>
      <c r="Y2"/>
    </row>
    <row r="3" spans="1:25" ht="20.25" thickBot="1" x14ac:dyDescent="0.3">
      <c r="A3" s="244" t="s">
        <v>1</v>
      </c>
      <c r="B3" s="245"/>
      <c r="C3" s="2" t="s">
        <v>2</v>
      </c>
      <c r="D3" s="3" t="s">
        <v>3</v>
      </c>
      <c r="E3" s="3" t="s">
        <v>4</v>
      </c>
      <c r="F3" s="3" t="s">
        <v>3</v>
      </c>
      <c r="G3" s="191" t="s">
        <v>5</v>
      </c>
      <c r="H3" s="113" t="s">
        <v>3</v>
      </c>
      <c r="I3" s="3" t="s">
        <v>6</v>
      </c>
      <c r="J3" s="113" t="s">
        <v>3</v>
      </c>
      <c r="K3" s="114" t="s">
        <v>7</v>
      </c>
      <c r="L3" s="111" t="s">
        <v>3</v>
      </c>
      <c r="M3" s="114" t="s">
        <v>8</v>
      </c>
      <c r="N3" s="190" t="s">
        <v>3</v>
      </c>
      <c r="O3" s="246" t="s">
        <v>1</v>
      </c>
      <c r="P3" s="247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248" t="s">
        <v>13</v>
      </c>
      <c r="B4" s="250" t="s">
        <v>108</v>
      </c>
      <c r="C4" s="169" t="s">
        <v>169</v>
      </c>
      <c r="D4" s="169" t="s">
        <v>15</v>
      </c>
      <c r="E4" s="90"/>
      <c r="F4" s="88"/>
      <c r="G4" s="169" t="s">
        <v>148</v>
      </c>
      <c r="H4" s="169" t="s">
        <v>15</v>
      </c>
      <c r="I4" s="88"/>
      <c r="J4" s="90"/>
      <c r="K4" s="80"/>
      <c r="L4" s="81"/>
      <c r="M4" s="80"/>
      <c r="N4" s="80"/>
      <c r="O4" s="251" t="s">
        <v>13</v>
      </c>
      <c r="P4" s="253" t="s">
        <v>108</v>
      </c>
      <c r="Q4" s="42"/>
      <c r="R4" s="5"/>
      <c r="S4" s="4"/>
      <c r="T4" s="5"/>
      <c r="U4" s="4"/>
      <c r="V4" s="5"/>
      <c r="W4" s="4"/>
      <c r="X4" s="110"/>
      <c r="Y4"/>
    </row>
    <row r="5" spans="1:25" s="8" customFormat="1" ht="40.9" customHeight="1" thickBot="1" x14ac:dyDescent="0.3">
      <c r="A5" s="249"/>
      <c r="B5" s="250"/>
      <c r="C5" s="94"/>
      <c r="D5" s="176"/>
      <c r="E5" s="94"/>
      <c r="F5" s="81"/>
      <c r="G5" s="94"/>
      <c r="H5" s="172"/>
      <c r="I5" s="93" t="s">
        <v>101</v>
      </c>
      <c r="J5" s="79" t="s">
        <v>14</v>
      </c>
      <c r="K5" s="79" t="s">
        <v>104</v>
      </c>
      <c r="L5" s="170" t="s">
        <v>14</v>
      </c>
      <c r="M5" s="80"/>
      <c r="N5" s="80"/>
      <c r="O5" s="252"/>
      <c r="P5" s="253"/>
      <c r="Q5" s="94"/>
      <c r="R5" s="135"/>
      <c r="S5" s="6"/>
      <c r="T5" s="7"/>
      <c r="U5" s="94"/>
      <c r="V5" s="135"/>
      <c r="W5" s="94"/>
      <c r="X5" s="123"/>
      <c r="Y5"/>
    </row>
    <row r="6" spans="1:25" s="8" customFormat="1" ht="36.75" customHeight="1" thickTop="1" x14ac:dyDescent="0.25">
      <c r="A6" s="254" t="s">
        <v>16</v>
      </c>
      <c r="B6" s="260" t="s">
        <v>109</v>
      </c>
      <c r="C6" s="88"/>
      <c r="D6" s="89"/>
      <c r="E6" s="88"/>
      <c r="F6" s="89"/>
      <c r="G6" s="88"/>
      <c r="H6" s="89"/>
      <c r="I6" s="88"/>
      <c r="J6" s="89"/>
      <c r="K6" s="228"/>
      <c r="L6" s="89"/>
      <c r="M6" s="88"/>
      <c r="N6" s="88"/>
      <c r="O6" s="251" t="s">
        <v>16</v>
      </c>
      <c r="P6" s="258" t="s">
        <v>109</v>
      </c>
      <c r="Q6" s="158"/>
      <c r="R6" s="89"/>
      <c r="S6" s="88"/>
      <c r="T6" s="89"/>
      <c r="U6" s="90"/>
      <c r="V6" s="91"/>
      <c r="W6" s="6"/>
      <c r="X6" s="44"/>
      <c r="Y6" s="200"/>
    </row>
    <row r="7" spans="1:25" s="8" customFormat="1" ht="40.5" customHeight="1" thickBot="1" x14ac:dyDescent="0.3">
      <c r="A7" s="255"/>
      <c r="B7" s="256"/>
      <c r="C7" s="172"/>
      <c r="D7" s="172"/>
      <c r="E7" s="170" t="s">
        <v>100</v>
      </c>
      <c r="F7" s="170" t="s">
        <v>15</v>
      </c>
      <c r="G7" s="93" t="s">
        <v>51</v>
      </c>
      <c r="H7" s="96" t="s">
        <v>14</v>
      </c>
      <c r="I7" s="94"/>
      <c r="J7" s="6"/>
      <c r="K7" s="129" t="s">
        <v>103</v>
      </c>
      <c r="L7" s="225" t="s">
        <v>14</v>
      </c>
      <c r="M7" s="172"/>
      <c r="N7" s="172"/>
      <c r="O7" s="257"/>
      <c r="P7" s="259"/>
      <c r="Q7" s="94"/>
      <c r="R7" s="135"/>
      <c r="S7" s="94"/>
      <c r="T7" s="135"/>
      <c r="U7" s="94"/>
      <c r="V7" s="95"/>
      <c r="W7" s="98" t="s">
        <v>96</v>
      </c>
      <c r="X7" s="122" t="s">
        <v>49</v>
      </c>
      <c r="Y7" s="200"/>
    </row>
    <row r="8" spans="1:25" s="8" customFormat="1" ht="42" customHeight="1" thickTop="1" x14ac:dyDescent="0.25">
      <c r="A8" s="249" t="s">
        <v>17</v>
      </c>
      <c r="B8" s="250" t="s">
        <v>110</v>
      </c>
      <c r="C8" s="125" t="s">
        <v>136</v>
      </c>
      <c r="D8" s="126" t="s">
        <v>15</v>
      </c>
      <c r="E8" s="88"/>
      <c r="F8" s="89"/>
      <c r="G8" s="88"/>
      <c r="H8" s="90"/>
      <c r="I8" s="88"/>
      <c r="J8" s="89"/>
      <c r="K8" s="235"/>
      <c r="L8" s="89"/>
      <c r="M8" s="89"/>
      <c r="N8" s="89"/>
      <c r="O8" s="252" t="s">
        <v>17</v>
      </c>
      <c r="P8" s="253" t="s">
        <v>110</v>
      </c>
      <c r="Q8" s="6"/>
      <c r="R8" s="7"/>
      <c r="S8" s="82"/>
      <c r="T8" s="46"/>
      <c r="U8" s="80"/>
      <c r="V8" s="89"/>
      <c r="W8" s="80"/>
      <c r="X8" s="199"/>
      <c r="Y8"/>
    </row>
    <row r="9" spans="1:25" s="8" customFormat="1" ht="48.75" customHeight="1" thickBot="1" x14ac:dyDescent="0.3">
      <c r="A9" s="249"/>
      <c r="B9" s="256"/>
      <c r="C9" s="234" t="s">
        <v>99</v>
      </c>
      <c r="D9" s="225" t="s">
        <v>14</v>
      </c>
      <c r="E9" s="94"/>
      <c r="F9" s="94"/>
      <c r="G9" s="183" t="s">
        <v>149</v>
      </c>
      <c r="H9" s="184" t="s">
        <v>15</v>
      </c>
      <c r="I9" s="94"/>
      <c r="J9" s="172"/>
      <c r="K9" s="94"/>
      <c r="L9" s="7"/>
      <c r="M9" s="44"/>
      <c r="N9" s="44"/>
      <c r="O9" s="252"/>
      <c r="P9" s="253"/>
      <c r="Q9" s="94"/>
      <c r="R9" s="135"/>
      <c r="S9" s="78"/>
      <c r="T9" s="7"/>
      <c r="U9" s="98" t="s">
        <v>157</v>
      </c>
      <c r="V9" s="187" t="s">
        <v>76</v>
      </c>
      <c r="W9" s="98" t="s">
        <v>107</v>
      </c>
      <c r="X9" s="187" t="s">
        <v>76</v>
      </c>
      <c r="Y9" s="200"/>
    </row>
    <row r="10" spans="1:25" s="8" customFormat="1" ht="42.6" customHeight="1" thickTop="1" x14ac:dyDescent="0.25">
      <c r="A10" s="254" t="s">
        <v>18</v>
      </c>
      <c r="B10" s="250" t="s">
        <v>111</v>
      </c>
      <c r="C10" s="181" t="s">
        <v>158</v>
      </c>
      <c r="D10" s="169" t="s">
        <v>15</v>
      </c>
      <c r="E10" s="6"/>
      <c r="F10" s="7"/>
      <c r="G10" s="169" t="s">
        <v>156</v>
      </c>
      <c r="H10" s="169" t="s">
        <v>15</v>
      </c>
      <c r="I10" s="45"/>
      <c r="J10" s="89"/>
      <c r="K10" s="88"/>
      <c r="L10" s="89"/>
      <c r="M10" s="88"/>
      <c r="N10" s="136"/>
      <c r="O10" s="251" t="s">
        <v>18</v>
      </c>
      <c r="P10" s="258" t="s">
        <v>111</v>
      </c>
      <c r="Q10" s="88"/>
      <c r="R10" s="90"/>
      <c r="S10" s="88"/>
      <c r="T10" s="90"/>
      <c r="U10" s="90"/>
      <c r="V10" s="90"/>
      <c r="W10" s="90"/>
      <c r="X10" s="88"/>
      <c r="Y10" s="200"/>
    </row>
    <row r="11" spans="1:25" s="8" customFormat="1" ht="54" customHeight="1" thickBot="1" x14ac:dyDescent="0.3">
      <c r="A11" s="255"/>
      <c r="B11" s="256"/>
      <c r="C11" s="181" t="s">
        <v>165</v>
      </c>
      <c r="D11" s="38" t="s">
        <v>14</v>
      </c>
      <c r="E11" s="94"/>
      <c r="F11" s="7"/>
      <c r="G11" s="93" t="s">
        <v>68</v>
      </c>
      <c r="H11" s="170" t="s">
        <v>14</v>
      </c>
      <c r="I11" s="93" t="s">
        <v>54</v>
      </c>
      <c r="J11" s="79" t="s">
        <v>14</v>
      </c>
      <c r="K11" s="94"/>
      <c r="L11" s="46"/>
      <c r="M11" s="94"/>
      <c r="N11" s="94"/>
      <c r="O11" s="257"/>
      <c r="P11" s="259"/>
      <c r="Q11" s="6"/>
      <c r="R11" s="44"/>
      <c r="S11" s="98" t="s">
        <v>106</v>
      </c>
      <c r="T11" s="187" t="s">
        <v>49</v>
      </c>
      <c r="U11" s="44"/>
      <c r="V11" s="44"/>
      <c r="W11" s="44"/>
      <c r="X11" s="6"/>
      <c r="Y11" s="200"/>
    </row>
    <row r="12" spans="1:25" s="8" customFormat="1" ht="39" customHeight="1" thickTop="1" x14ac:dyDescent="0.25">
      <c r="A12" s="249" t="s">
        <v>19</v>
      </c>
      <c r="B12" s="250" t="s">
        <v>112</v>
      </c>
      <c r="C12" s="88"/>
      <c r="D12" s="89"/>
      <c r="E12" s="90"/>
      <c r="F12" s="89"/>
      <c r="G12" s="88"/>
      <c r="H12" s="89"/>
      <c r="I12" s="117" t="s">
        <v>150</v>
      </c>
      <c r="J12" s="171" t="s">
        <v>14</v>
      </c>
      <c r="K12" s="117" t="s">
        <v>151</v>
      </c>
      <c r="L12" s="87" t="s">
        <v>14</v>
      </c>
      <c r="M12" s="60"/>
      <c r="N12" s="89"/>
      <c r="O12" s="252" t="s">
        <v>19</v>
      </c>
      <c r="P12" s="253" t="s">
        <v>112</v>
      </c>
      <c r="Q12" s="88"/>
      <c r="R12" s="88"/>
      <c r="S12" s="80"/>
      <c r="T12" s="88"/>
      <c r="U12" s="88"/>
      <c r="V12" s="88"/>
      <c r="W12" s="102"/>
      <c r="X12" s="92"/>
      <c r="Y12"/>
    </row>
    <row r="13" spans="1:25" s="8" customFormat="1" ht="39" customHeight="1" thickBot="1" x14ac:dyDescent="0.3">
      <c r="A13" s="249"/>
      <c r="B13" s="256"/>
      <c r="C13" s="94"/>
      <c r="D13" s="7"/>
      <c r="E13" s="129" t="s">
        <v>94</v>
      </c>
      <c r="F13" s="225" t="s">
        <v>14</v>
      </c>
      <c r="G13" s="94"/>
      <c r="H13" s="172"/>
      <c r="I13" s="93" t="s">
        <v>93</v>
      </c>
      <c r="J13" s="93" t="s">
        <v>15</v>
      </c>
      <c r="K13" s="94"/>
      <c r="L13" s="95"/>
      <c r="M13" s="94"/>
      <c r="N13" s="95"/>
      <c r="O13" s="252"/>
      <c r="P13" s="253"/>
      <c r="Q13" s="98" t="s">
        <v>98</v>
      </c>
      <c r="R13" s="187" t="s">
        <v>49</v>
      </c>
      <c r="S13" s="6"/>
      <c r="T13" s="7"/>
      <c r="U13" s="94"/>
      <c r="V13" s="135"/>
      <c r="W13" s="94"/>
      <c r="X13" s="135"/>
      <c r="Y13" s="200"/>
    </row>
    <row r="14" spans="1:25" s="8" customFormat="1" ht="37.5" customHeight="1" thickTop="1" x14ac:dyDescent="0.25">
      <c r="A14" s="104" t="s">
        <v>21</v>
      </c>
      <c r="B14" s="105" t="s">
        <v>113</v>
      </c>
      <c r="C14" s="125" t="s">
        <v>23</v>
      </c>
      <c r="D14" s="126" t="s">
        <v>14</v>
      </c>
      <c r="E14" s="88"/>
      <c r="F14" s="89"/>
      <c r="G14" s="88"/>
      <c r="H14" s="89"/>
      <c r="I14" s="88"/>
      <c r="J14" s="88"/>
      <c r="K14" s="88"/>
      <c r="L14" s="88"/>
      <c r="M14" s="88"/>
      <c r="N14" s="136"/>
      <c r="O14" s="164" t="s">
        <v>21</v>
      </c>
      <c r="P14" s="174" t="s">
        <v>113</v>
      </c>
      <c r="Q14" s="107"/>
      <c r="R14" s="108"/>
      <c r="S14" s="90"/>
      <c r="T14" s="91"/>
      <c r="U14" s="90"/>
      <c r="V14" s="91"/>
      <c r="W14" s="88"/>
      <c r="X14" s="92"/>
      <c r="Y14"/>
    </row>
    <row r="15" spans="1:25" s="8" customFormat="1" ht="37.5" hidden="1" customHeight="1" x14ac:dyDescent="0.25">
      <c r="A15" s="109" t="s">
        <v>42</v>
      </c>
      <c r="B15" s="50"/>
      <c r="C15" s="4"/>
      <c r="D15" s="5"/>
      <c r="E15" s="60"/>
      <c r="F15" s="5"/>
      <c r="H15" s="5"/>
      <c r="I15" s="4"/>
      <c r="J15" s="5"/>
      <c r="K15" s="4"/>
      <c r="L15" s="5"/>
      <c r="M15" s="4"/>
      <c r="N15" s="48"/>
      <c r="O15" s="165" t="s">
        <v>42</v>
      </c>
      <c r="P15" s="166" t="s">
        <v>45</v>
      </c>
      <c r="Q15" s="160"/>
      <c r="R15" s="71"/>
      <c r="S15" s="6"/>
      <c r="T15" s="7"/>
      <c r="U15" s="6"/>
      <c r="V15" s="7"/>
      <c r="W15" s="4"/>
      <c r="X15" s="110"/>
      <c r="Y15"/>
    </row>
    <row r="16" spans="1:25" ht="24.75" customHeight="1" thickBot="1" x14ac:dyDescent="0.3">
      <c r="A16" s="261" t="s">
        <v>1</v>
      </c>
      <c r="B16" s="262"/>
      <c r="C16" s="112" t="s">
        <v>9</v>
      </c>
      <c r="D16" s="113" t="s">
        <v>3</v>
      </c>
      <c r="E16" s="113" t="s">
        <v>10</v>
      </c>
      <c r="F16" s="113" t="s">
        <v>3</v>
      </c>
      <c r="G16" s="113" t="s">
        <v>11</v>
      </c>
      <c r="H16" s="113" t="s">
        <v>3</v>
      </c>
      <c r="I16" s="113" t="s">
        <v>12</v>
      </c>
      <c r="J16" s="113" t="s">
        <v>3</v>
      </c>
      <c r="K16" s="114" t="s">
        <v>7</v>
      </c>
      <c r="L16" s="111" t="s">
        <v>3</v>
      </c>
      <c r="M16" s="114" t="s">
        <v>8</v>
      </c>
      <c r="N16" s="152" t="s">
        <v>3</v>
      </c>
      <c r="O16" s="261" t="s">
        <v>1</v>
      </c>
      <c r="P16" s="263"/>
      <c r="Q16" s="115" t="s">
        <v>9</v>
      </c>
      <c r="R16" s="113" t="s">
        <v>3</v>
      </c>
      <c r="S16" s="113" t="s">
        <v>10</v>
      </c>
      <c r="T16" s="113" t="s">
        <v>3</v>
      </c>
      <c r="U16" s="113" t="s">
        <v>11</v>
      </c>
      <c r="V16" s="113" t="s">
        <v>3</v>
      </c>
      <c r="W16" s="113" t="s">
        <v>12</v>
      </c>
      <c r="X16" s="116" t="s">
        <v>3</v>
      </c>
    </row>
    <row r="17" spans="1:35" s="8" customFormat="1" ht="48" customHeight="1" thickTop="1" x14ac:dyDescent="0.25">
      <c r="A17" s="249" t="s">
        <v>13</v>
      </c>
      <c r="B17" s="260" t="s">
        <v>114</v>
      </c>
      <c r="C17" s="6"/>
      <c r="D17" s="91"/>
      <c r="E17" s="45"/>
      <c r="F17" s="89"/>
      <c r="G17" s="6"/>
      <c r="H17" s="7"/>
      <c r="I17" s="80"/>
      <c r="J17" s="81"/>
      <c r="K17" s="227"/>
      <c r="L17" s="89"/>
      <c r="M17" s="80"/>
      <c r="N17" s="153"/>
      <c r="O17" s="252" t="s">
        <v>13</v>
      </c>
      <c r="P17" s="253" t="s">
        <v>114</v>
      </c>
      <c r="Q17" s="161"/>
      <c r="R17" s="81"/>
      <c r="S17" s="45"/>
      <c r="T17" s="46"/>
      <c r="U17" s="45"/>
      <c r="V17" s="46"/>
      <c r="W17" s="70"/>
      <c r="X17" s="148"/>
    </row>
    <row r="18" spans="1:35" s="8" customFormat="1" ht="41.25" customHeight="1" thickBot="1" x14ac:dyDescent="0.3">
      <c r="A18" s="249"/>
      <c r="B18" s="256"/>
      <c r="C18" s="179" t="s">
        <v>133</v>
      </c>
      <c r="D18" s="178" t="s">
        <v>15</v>
      </c>
      <c r="E18" s="93" t="s">
        <v>92</v>
      </c>
      <c r="F18" s="236" t="s">
        <v>15</v>
      </c>
      <c r="G18" s="94"/>
      <c r="H18" s="95"/>
      <c r="I18" s="94"/>
      <c r="J18" s="95"/>
      <c r="K18" s="93" t="s">
        <v>97</v>
      </c>
      <c r="L18" s="79" t="s">
        <v>14</v>
      </c>
      <c r="M18" s="94"/>
      <c r="N18" s="95"/>
      <c r="O18" s="252"/>
      <c r="P18" s="253"/>
      <c r="Q18" s="94"/>
      <c r="R18" s="135"/>
      <c r="S18" s="94"/>
      <c r="T18" s="94"/>
      <c r="U18" s="94"/>
      <c r="V18" s="94"/>
      <c r="W18" s="94"/>
      <c r="X18" s="123"/>
    </row>
    <row r="19" spans="1:35" s="8" customFormat="1" ht="46.9" customHeight="1" thickTop="1" x14ac:dyDescent="0.25">
      <c r="A19" s="254" t="s">
        <v>16</v>
      </c>
      <c r="B19" s="260" t="s">
        <v>115</v>
      </c>
      <c r="C19" s="88"/>
      <c r="D19" s="90"/>
      <c r="E19" s="88"/>
      <c r="F19" s="88"/>
      <c r="G19" s="88"/>
      <c r="H19" s="89"/>
      <c r="I19" s="188" t="s">
        <v>102</v>
      </c>
      <c r="J19" s="188" t="s">
        <v>15</v>
      </c>
      <c r="K19" s="88"/>
      <c r="L19" s="89"/>
      <c r="M19" s="88"/>
      <c r="N19" s="136"/>
      <c r="O19" s="251" t="s">
        <v>16</v>
      </c>
      <c r="P19" s="258" t="s">
        <v>115</v>
      </c>
      <c r="Q19" s="106"/>
      <c r="R19" s="106"/>
      <c r="S19" s="99"/>
      <c r="T19" s="106"/>
      <c r="U19" s="90"/>
      <c r="V19" s="91"/>
      <c r="W19" s="88"/>
      <c r="X19" s="199"/>
      <c r="Y19" s="180"/>
    </row>
    <row r="20" spans="1:35" s="8" customFormat="1" ht="46.5" customHeight="1" thickBot="1" x14ac:dyDescent="0.3">
      <c r="A20" s="255"/>
      <c r="B20" s="256"/>
      <c r="C20" s="185" t="s">
        <v>141</v>
      </c>
      <c r="D20" s="184" t="s">
        <v>15</v>
      </c>
      <c r="E20" s="45"/>
      <c r="F20" s="46"/>
      <c r="G20" s="45"/>
      <c r="H20" s="95"/>
      <c r="I20" s="94"/>
      <c r="J20" s="95"/>
      <c r="K20" s="94"/>
      <c r="L20" s="95"/>
      <c r="M20" s="94"/>
      <c r="N20" s="95"/>
      <c r="O20" s="257"/>
      <c r="P20" s="259"/>
      <c r="Q20" s="94"/>
      <c r="R20" s="135"/>
      <c r="S20" s="94"/>
      <c r="T20" s="135"/>
      <c r="U20" s="94"/>
      <c r="V20" s="95"/>
      <c r="W20" s="94"/>
      <c r="X20" s="135"/>
      <c r="Y20" s="180"/>
    </row>
    <row r="21" spans="1:35" s="8" customFormat="1" ht="45.75" customHeight="1" thickTop="1" x14ac:dyDescent="0.25">
      <c r="A21" s="249" t="s">
        <v>17</v>
      </c>
      <c r="B21" s="260" t="s">
        <v>116</v>
      </c>
      <c r="C21" s="196" t="s">
        <v>138</v>
      </c>
      <c r="D21" s="198" t="s">
        <v>15</v>
      </c>
      <c r="E21" s="90"/>
      <c r="F21" s="88"/>
      <c r="G21" s="88"/>
      <c r="H21" s="89"/>
      <c r="I21" s="88"/>
      <c r="J21" s="45"/>
      <c r="K21" s="45"/>
      <c r="L21" s="89"/>
      <c r="M21" s="45"/>
      <c r="N21" s="7"/>
      <c r="O21" s="252" t="s">
        <v>17</v>
      </c>
      <c r="P21" s="253" t="s">
        <v>116</v>
      </c>
      <c r="Q21" s="6"/>
      <c r="R21" s="7"/>
      <c r="S21" s="80"/>
      <c r="T21" s="81"/>
      <c r="U21" s="80"/>
      <c r="V21" s="46"/>
      <c r="W21" s="89"/>
      <c r="X21" s="186"/>
    </row>
    <row r="22" spans="1:35" s="8" customFormat="1" ht="53.25" customHeight="1" thickBot="1" x14ac:dyDescent="0.3">
      <c r="A22" s="249"/>
      <c r="B22" s="256"/>
      <c r="C22" s="232" t="s">
        <v>154</v>
      </c>
      <c r="D22" s="118" t="s">
        <v>14</v>
      </c>
      <c r="E22" s="94"/>
      <c r="F22" s="7"/>
      <c r="G22" s="173" t="s">
        <v>159</v>
      </c>
      <c r="H22" s="100" t="s">
        <v>15</v>
      </c>
      <c r="I22" s="94"/>
      <c r="J22" s="94"/>
      <c r="K22" s="6"/>
      <c r="L22" s="172"/>
      <c r="M22" s="97"/>
      <c r="N22" s="95"/>
      <c r="O22" s="252"/>
      <c r="P22" s="253"/>
      <c r="Q22" s="98" t="s">
        <v>105</v>
      </c>
      <c r="R22" s="187" t="s">
        <v>49</v>
      </c>
      <c r="S22" s="6"/>
      <c r="T22" s="7"/>
      <c r="U22" s="94"/>
      <c r="V22" s="135"/>
      <c r="W22" s="94"/>
      <c r="X22" s="135"/>
      <c r="Y22" s="180"/>
    </row>
    <row r="23" spans="1:35" s="8" customFormat="1" ht="42.75" customHeight="1" thickTop="1" x14ac:dyDescent="0.25">
      <c r="A23" s="254" t="s">
        <v>18</v>
      </c>
      <c r="B23" s="260" t="s">
        <v>117</v>
      </c>
      <c r="C23" s="86" t="s">
        <v>146</v>
      </c>
      <c r="D23" s="87" t="s">
        <v>15</v>
      </c>
      <c r="E23" s="88"/>
      <c r="F23" s="89"/>
      <c r="G23" s="88"/>
      <c r="H23" s="88"/>
      <c r="I23" s="45"/>
      <c r="J23" s="91"/>
      <c r="K23" s="90"/>
      <c r="L23" s="89"/>
      <c r="M23" s="45"/>
      <c r="N23" s="89"/>
      <c r="O23" s="251" t="s">
        <v>18</v>
      </c>
      <c r="P23" s="258" t="s">
        <v>117</v>
      </c>
      <c r="Q23" s="6"/>
      <c r="R23" s="7"/>
      <c r="S23" s="90"/>
      <c r="T23" s="91"/>
      <c r="U23" s="88"/>
      <c r="V23" s="91"/>
      <c r="W23" s="91"/>
      <c r="X23" s="186"/>
    </row>
    <row r="24" spans="1:35" s="8" customFormat="1" ht="49.5" customHeight="1" thickBot="1" x14ac:dyDescent="0.3">
      <c r="A24" s="255"/>
      <c r="B24" s="256"/>
      <c r="C24" s="94"/>
      <c r="D24" s="81"/>
      <c r="E24" s="94"/>
      <c r="F24" s="94"/>
      <c r="G24" s="94"/>
      <c r="H24" s="6"/>
      <c r="I24" s="185" t="s">
        <v>145</v>
      </c>
      <c r="J24" s="118" t="s">
        <v>14</v>
      </c>
      <c r="K24" s="185" t="s">
        <v>143</v>
      </c>
      <c r="L24" s="192" t="s">
        <v>14</v>
      </c>
      <c r="M24" s="94"/>
      <c r="N24" s="94"/>
      <c r="O24" s="257"/>
      <c r="P24" s="259"/>
      <c r="Q24" s="94"/>
      <c r="R24" s="135"/>
      <c r="S24" s="94"/>
      <c r="T24" s="135"/>
      <c r="U24" s="94"/>
      <c r="V24" s="95"/>
      <c r="W24" s="98" t="s">
        <v>168</v>
      </c>
      <c r="X24" s="187" t="s">
        <v>49</v>
      </c>
      <c r="Y24" s="180"/>
    </row>
    <row r="25" spans="1:35" s="8" customFormat="1" ht="50.25" customHeight="1" thickTop="1" x14ac:dyDescent="0.25">
      <c r="A25" s="249" t="s">
        <v>19</v>
      </c>
      <c r="B25" s="250" t="s">
        <v>118</v>
      </c>
      <c r="C25" s="90"/>
      <c r="D25" s="90"/>
      <c r="E25" s="88"/>
      <c r="F25" s="89"/>
      <c r="H25" s="88"/>
      <c r="I25" s="90"/>
      <c r="J25" s="90"/>
      <c r="K25" s="88"/>
      <c r="L25" s="88"/>
      <c r="M25" s="45"/>
      <c r="N25" s="89"/>
      <c r="O25" s="252" t="s">
        <v>19</v>
      </c>
      <c r="P25" s="253" t="s">
        <v>118</v>
      </c>
      <c r="Q25" s="88"/>
      <c r="R25" s="46"/>
      <c r="S25" s="45"/>
      <c r="T25" s="89"/>
      <c r="U25" s="80"/>
      <c r="V25" s="81"/>
      <c r="W25" s="119"/>
      <c r="X25" s="124"/>
    </row>
    <row r="26" spans="1:35" s="8" customFormat="1" ht="43.5" customHeight="1" thickBot="1" x14ac:dyDescent="0.3">
      <c r="A26" s="249"/>
      <c r="B26" s="256"/>
      <c r="C26" s="173" t="s">
        <v>160</v>
      </c>
      <c r="D26" s="173" t="s">
        <v>15</v>
      </c>
      <c r="E26" s="185" t="s">
        <v>152</v>
      </c>
      <c r="F26" s="184" t="s">
        <v>15</v>
      </c>
      <c r="G26" s="6"/>
      <c r="H26" s="95"/>
      <c r="I26" s="229" t="s">
        <v>132</v>
      </c>
      <c r="J26" s="178" t="s">
        <v>14</v>
      </c>
      <c r="K26" s="94"/>
      <c r="L26" s="46"/>
      <c r="M26" s="94"/>
      <c r="N26" s="94"/>
      <c r="O26" s="252"/>
      <c r="P26" s="253"/>
      <c r="Q26" s="80"/>
      <c r="R26" s="94"/>
      <c r="S26" s="94"/>
      <c r="T26" s="135"/>
      <c r="U26" s="6"/>
      <c r="V26" s="7"/>
      <c r="W26" s="6"/>
      <c r="X26" s="149"/>
    </row>
    <row r="27" spans="1:35" s="8" customFormat="1" ht="40.5" customHeight="1" thickTop="1" x14ac:dyDescent="0.25">
      <c r="A27" s="84" t="s">
        <v>21</v>
      </c>
      <c r="B27" s="105" t="s">
        <v>119</v>
      </c>
      <c r="C27" s="88"/>
      <c r="D27" s="89"/>
      <c r="E27" s="88"/>
      <c r="F27" s="89"/>
      <c r="G27" s="88"/>
      <c r="H27" s="89"/>
      <c r="I27" s="80"/>
      <c r="J27" s="89"/>
      <c r="K27" s="88"/>
      <c r="L27" s="89"/>
      <c r="M27" s="90"/>
      <c r="N27" s="136"/>
      <c r="O27" s="163" t="s">
        <v>21</v>
      </c>
      <c r="P27" s="174" t="s">
        <v>119</v>
      </c>
      <c r="Q27" s="107"/>
      <c r="R27" s="108"/>
      <c r="S27" s="127"/>
      <c r="T27" s="91"/>
      <c r="U27" s="88"/>
      <c r="V27" s="91"/>
      <c r="W27" s="102"/>
      <c r="X27" s="128"/>
    </row>
    <row r="28" spans="1:35" s="8" customFormat="1" ht="40.5" hidden="1" customHeight="1" x14ac:dyDescent="0.25">
      <c r="A28" s="109" t="s">
        <v>42</v>
      </c>
      <c r="B28" s="50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8"/>
      <c r="O28" s="165" t="s">
        <v>42</v>
      </c>
      <c r="P28" s="166" t="s">
        <v>46</v>
      </c>
      <c r="Q28" s="160"/>
      <c r="R28" s="71"/>
      <c r="S28" s="12"/>
      <c r="T28" s="7"/>
      <c r="U28" s="4"/>
      <c r="V28" s="7"/>
      <c r="W28" s="4"/>
      <c r="X28" s="110"/>
    </row>
    <row r="29" spans="1:35" ht="24.95" customHeight="1" thickBot="1" x14ac:dyDescent="0.3">
      <c r="A29" s="261" t="s">
        <v>1</v>
      </c>
      <c r="B29" s="262"/>
      <c r="C29" s="113" t="s">
        <v>9</v>
      </c>
      <c r="D29" s="113" t="s">
        <v>3</v>
      </c>
      <c r="E29" s="113" t="s">
        <v>10</v>
      </c>
      <c r="F29" s="113" t="s">
        <v>3</v>
      </c>
      <c r="G29" s="113" t="s">
        <v>11</v>
      </c>
      <c r="H29" s="113" t="s">
        <v>3</v>
      </c>
      <c r="I29" s="113" t="s">
        <v>24</v>
      </c>
      <c r="J29" s="113" t="s">
        <v>3</v>
      </c>
      <c r="K29" s="114" t="s">
        <v>7</v>
      </c>
      <c r="L29" s="111" t="s">
        <v>3</v>
      </c>
      <c r="M29" s="114" t="s">
        <v>8</v>
      </c>
      <c r="N29" s="152" t="s">
        <v>3</v>
      </c>
      <c r="O29" s="261" t="s">
        <v>1</v>
      </c>
      <c r="P29" s="263"/>
      <c r="Q29" s="115" t="s">
        <v>9</v>
      </c>
      <c r="R29" s="113" t="s">
        <v>3</v>
      </c>
      <c r="S29" s="113" t="s">
        <v>10</v>
      </c>
      <c r="T29" s="113" t="s">
        <v>3</v>
      </c>
      <c r="U29" s="113" t="s">
        <v>11</v>
      </c>
      <c r="V29" s="113" t="s">
        <v>3</v>
      </c>
      <c r="W29" s="113" t="s">
        <v>12</v>
      </c>
      <c r="X29" s="116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264" t="s">
        <v>13</v>
      </c>
      <c r="B30" s="250" t="s">
        <v>120</v>
      </c>
      <c r="C30" s="169" t="s">
        <v>169</v>
      </c>
      <c r="D30" s="121" t="s">
        <v>15</v>
      </c>
      <c r="E30" s="90"/>
      <c r="F30" s="6"/>
      <c r="G30" s="90"/>
      <c r="H30" s="89"/>
      <c r="I30" s="169" t="s">
        <v>148</v>
      </c>
      <c r="J30" s="121" t="s">
        <v>14</v>
      </c>
      <c r="K30" s="6"/>
      <c r="L30" s="7"/>
      <c r="M30" s="80"/>
      <c r="N30" s="63"/>
      <c r="O30" s="252" t="s">
        <v>13</v>
      </c>
      <c r="P30" s="253" t="s">
        <v>120</v>
      </c>
      <c r="Q30" s="162"/>
      <c r="R30" s="46"/>
      <c r="S30" s="45"/>
      <c r="T30" s="46"/>
      <c r="U30" s="80"/>
      <c r="V30" s="81"/>
      <c r="W30" s="70"/>
      <c r="X30" s="14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264"/>
      <c r="B31" s="256"/>
      <c r="C31" s="45"/>
      <c r="D31" s="94"/>
      <c r="E31" s="6"/>
      <c r="F31" s="6"/>
      <c r="G31" s="6"/>
      <c r="H31" s="6"/>
      <c r="I31" s="45"/>
      <c r="J31" s="94"/>
      <c r="K31" s="94"/>
      <c r="L31" s="6"/>
      <c r="M31" s="6"/>
      <c r="N31" s="151"/>
      <c r="O31" s="252"/>
      <c r="P31" s="253"/>
      <c r="Q31" s="94"/>
      <c r="R31" s="135"/>
      <c r="S31" s="6"/>
      <c r="T31" s="7"/>
      <c r="U31" s="94"/>
      <c r="V31" s="7"/>
      <c r="W31" s="94"/>
      <c r="X31" s="123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265" t="s">
        <v>16</v>
      </c>
      <c r="B32" s="250" t="s">
        <v>121</v>
      </c>
      <c r="C32" s="117" t="s">
        <v>147</v>
      </c>
      <c r="D32" s="87" t="s">
        <v>15</v>
      </c>
      <c r="E32" s="90"/>
      <c r="F32" s="90"/>
      <c r="G32" s="88"/>
      <c r="H32" s="89"/>
      <c r="I32" s="88"/>
      <c r="J32" s="89"/>
      <c r="K32" s="88"/>
      <c r="L32" s="89"/>
      <c r="M32" s="90"/>
      <c r="N32" s="91"/>
      <c r="O32" s="251" t="s">
        <v>16</v>
      </c>
      <c r="P32" s="258" t="s">
        <v>121</v>
      </c>
      <c r="Q32" s="158"/>
      <c r="R32" s="89"/>
      <c r="S32" s="88"/>
      <c r="T32" s="89"/>
      <c r="U32" s="88"/>
      <c r="V32" s="89"/>
      <c r="W32" s="88"/>
      <c r="X32" s="92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266"/>
      <c r="B33" s="256"/>
      <c r="C33" s="94"/>
      <c r="D33" s="95"/>
      <c r="E33" s="94"/>
      <c r="F33" s="94"/>
      <c r="G33" s="94"/>
      <c r="H33" s="6"/>
      <c r="I33" s="183" t="s">
        <v>142</v>
      </c>
      <c r="J33" s="184" t="s">
        <v>14</v>
      </c>
      <c r="K33" s="172"/>
      <c r="L33" s="7"/>
      <c r="M33" s="97"/>
      <c r="N33" s="94"/>
      <c r="O33" s="257"/>
      <c r="P33" s="259"/>
      <c r="Q33" s="6"/>
      <c r="R33" s="95"/>
      <c r="S33" s="94"/>
      <c r="T33" s="95"/>
      <c r="U33" s="94"/>
      <c r="V33" s="95"/>
      <c r="W33" s="98" t="s">
        <v>96</v>
      </c>
      <c r="X33" s="122" t="s">
        <v>49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264" t="s">
        <v>17</v>
      </c>
      <c r="B34" s="250" t="s">
        <v>122</v>
      </c>
      <c r="C34" s="177" t="s">
        <v>155</v>
      </c>
      <c r="D34" s="171" t="s">
        <v>14</v>
      </c>
      <c r="E34" s="88"/>
      <c r="F34" s="88"/>
      <c r="G34" s="6"/>
      <c r="H34" s="88"/>
      <c r="I34" s="6"/>
      <c r="J34" s="91"/>
      <c r="K34" s="88"/>
      <c r="L34" s="88"/>
      <c r="M34" s="45"/>
      <c r="N34" s="88"/>
      <c r="O34" s="252" t="s">
        <v>17</v>
      </c>
      <c r="P34" s="253" t="s">
        <v>122</v>
      </c>
      <c r="Q34" s="106"/>
      <c r="R34" s="83"/>
      <c r="S34" s="83"/>
      <c r="T34" s="83"/>
      <c r="U34" s="83"/>
      <c r="V34" s="83"/>
      <c r="W34" s="83"/>
      <c r="X34" s="14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264"/>
      <c r="B35" s="256"/>
      <c r="C35" s="6"/>
      <c r="D35" s="6"/>
      <c r="E35" s="94"/>
      <c r="F35" s="95"/>
      <c r="G35" s="94"/>
      <c r="H35" s="95"/>
      <c r="I35" s="94"/>
      <c r="J35" s="95"/>
      <c r="K35" s="79" t="s">
        <v>103</v>
      </c>
      <c r="L35" s="170" t="s">
        <v>14</v>
      </c>
      <c r="M35" s="130"/>
      <c r="N35" s="154"/>
      <c r="O35" s="252"/>
      <c r="P35" s="253"/>
      <c r="Q35" s="94"/>
      <c r="R35" s="95"/>
      <c r="S35" s="94"/>
      <c r="T35" s="6"/>
      <c r="U35" s="98" t="s">
        <v>157</v>
      </c>
      <c r="V35" s="187" t="s">
        <v>76</v>
      </c>
      <c r="W35" s="98" t="s">
        <v>107</v>
      </c>
      <c r="X35" s="187" t="s">
        <v>76</v>
      </c>
      <c r="Y35" s="180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54" t="s">
        <v>18</v>
      </c>
      <c r="B36" s="250" t="s">
        <v>123</v>
      </c>
      <c r="C36" s="169" t="s">
        <v>158</v>
      </c>
      <c r="D36" s="169" t="s">
        <v>15</v>
      </c>
      <c r="E36" s="6"/>
      <c r="F36" s="6"/>
      <c r="G36" s="88"/>
      <c r="H36" s="88"/>
      <c r="I36" s="169" t="s">
        <v>156</v>
      </c>
      <c r="J36" s="169" t="s">
        <v>14</v>
      </c>
      <c r="K36" s="88"/>
      <c r="L36" s="7"/>
      <c r="M36" s="89"/>
      <c r="N36" s="88"/>
      <c r="O36" s="251" t="s">
        <v>18</v>
      </c>
      <c r="P36" s="258" t="s">
        <v>123</v>
      </c>
      <c r="Q36" s="106"/>
      <c r="R36" s="83"/>
      <c r="S36" s="80"/>
      <c r="T36" s="89"/>
      <c r="U36" s="45"/>
      <c r="V36" s="89"/>
      <c r="W36" s="88"/>
      <c r="X36" s="14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55"/>
      <c r="B37" s="256"/>
      <c r="C37" s="181" t="s">
        <v>165</v>
      </c>
      <c r="D37" s="38" t="s">
        <v>14</v>
      </c>
      <c r="E37" s="6"/>
      <c r="F37" s="6"/>
      <c r="G37" s="94"/>
      <c r="H37" s="7"/>
      <c r="I37" s="94"/>
      <c r="J37" s="6"/>
      <c r="K37" s="6"/>
      <c r="L37" s="94"/>
      <c r="M37" s="45"/>
      <c r="N37" s="154"/>
      <c r="O37" s="257"/>
      <c r="P37" s="259"/>
      <c r="Q37" s="94"/>
      <c r="R37" s="95"/>
      <c r="S37" s="98" t="s">
        <v>106</v>
      </c>
      <c r="T37" s="122" t="s">
        <v>49</v>
      </c>
      <c r="U37" s="94"/>
      <c r="V37" s="95"/>
      <c r="W37" s="94"/>
      <c r="X37" s="95"/>
      <c r="Y37" s="180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49" t="s">
        <v>19</v>
      </c>
      <c r="B38" s="250" t="s">
        <v>124</v>
      </c>
      <c r="C38" s="169" t="s">
        <v>161</v>
      </c>
      <c r="D38" s="121" t="s">
        <v>15</v>
      </c>
      <c r="E38" s="88"/>
      <c r="F38" s="91"/>
      <c r="G38" s="169" t="s">
        <v>162</v>
      </c>
      <c r="H38" s="121" t="s">
        <v>15</v>
      </c>
      <c r="I38" s="45"/>
      <c r="J38" s="89"/>
      <c r="K38" s="88"/>
      <c r="L38" s="7"/>
      <c r="M38" s="88"/>
      <c r="N38" s="89"/>
      <c r="O38" s="252" t="s">
        <v>19</v>
      </c>
      <c r="P38" s="253" t="s">
        <v>124</v>
      </c>
      <c r="Q38" s="47"/>
      <c r="R38" s="81"/>
      <c r="S38" s="88"/>
      <c r="T38" s="89"/>
      <c r="U38" s="80"/>
      <c r="V38" s="81"/>
      <c r="W38" s="119"/>
      <c r="X38" s="124"/>
      <c r="AH38"/>
    </row>
    <row r="39" spans="1:35" s="8" customFormat="1" ht="41.25" customHeight="1" thickBot="1" x14ac:dyDescent="0.3">
      <c r="A39" s="249"/>
      <c r="B39" s="256"/>
      <c r="C39" s="94"/>
      <c r="D39" s="94"/>
      <c r="E39" s="79" t="s">
        <v>94</v>
      </c>
      <c r="F39" s="79" t="s">
        <v>14</v>
      </c>
      <c r="G39" s="94"/>
      <c r="H39" s="6"/>
      <c r="I39" s="94"/>
      <c r="J39" s="6"/>
      <c r="K39" s="6"/>
      <c r="L39" s="94"/>
      <c r="M39" s="94"/>
      <c r="N39" s="6"/>
      <c r="O39" s="252"/>
      <c r="P39" s="253"/>
      <c r="Q39" s="94"/>
      <c r="R39" s="135"/>
      <c r="S39" s="6"/>
      <c r="T39" s="7"/>
      <c r="U39" s="94"/>
      <c r="V39" s="95"/>
      <c r="W39" s="94"/>
      <c r="X39" s="95"/>
      <c r="Y39" s="180"/>
      <c r="AH39"/>
    </row>
    <row r="40" spans="1:35" s="8" customFormat="1" ht="40.5" customHeight="1" thickTop="1" x14ac:dyDescent="0.25">
      <c r="A40" s="104" t="s">
        <v>21</v>
      </c>
      <c r="B40" s="85" t="s">
        <v>125</v>
      </c>
      <c r="C40" s="125" t="s">
        <v>23</v>
      </c>
      <c r="D40" s="126" t="s">
        <v>14</v>
      </c>
      <c r="E40" s="88" t="s">
        <v>22</v>
      </c>
      <c r="F40" s="89"/>
      <c r="G40" s="88"/>
      <c r="H40" s="89"/>
      <c r="I40" s="88"/>
      <c r="J40" s="89"/>
      <c r="K40" s="89"/>
      <c r="L40" s="131"/>
      <c r="M40" s="89"/>
      <c r="N40" s="155"/>
      <c r="O40" s="164" t="s">
        <v>21</v>
      </c>
      <c r="P40" s="174" t="s">
        <v>125</v>
      </c>
      <c r="Q40" s="107"/>
      <c r="R40" s="108"/>
      <c r="S40" s="132"/>
      <c r="T40" s="89"/>
      <c r="U40" s="131"/>
      <c r="V40" s="89"/>
      <c r="W40" s="90"/>
      <c r="X40" s="92"/>
      <c r="AH40"/>
    </row>
    <row r="41" spans="1:35" s="8" customFormat="1" ht="40.5" hidden="1" customHeight="1" x14ac:dyDescent="0.25">
      <c r="A41" s="109" t="s">
        <v>42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56"/>
      <c r="O41" s="165" t="s">
        <v>42</v>
      </c>
      <c r="P41" s="167" t="s">
        <v>20</v>
      </c>
      <c r="Q41" s="160"/>
      <c r="R41" s="71"/>
      <c r="S41" s="9"/>
      <c r="T41" s="5"/>
      <c r="U41" s="14"/>
      <c r="V41" s="5"/>
      <c r="W41" s="6"/>
      <c r="X41" s="110"/>
    </row>
    <row r="42" spans="1:35" ht="24.95" customHeight="1" thickBot="1" x14ac:dyDescent="0.3">
      <c r="A42" s="261" t="s">
        <v>1</v>
      </c>
      <c r="B42" s="262"/>
      <c r="C42" s="113" t="s">
        <v>9</v>
      </c>
      <c r="D42" s="113" t="s">
        <v>3</v>
      </c>
      <c r="E42" s="113" t="s">
        <v>10</v>
      </c>
      <c r="F42" s="113" t="s">
        <v>3</v>
      </c>
      <c r="G42" s="113" t="s">
        <v>11</v>
      </c>
      <c r="H42" s="113" t="s">
        <v>3</v>
      </c>
      <c r="I42" s="113" t="s">
        <v>12</v>
      </c>
      <c r="J42" s="113" t="s">
        <v>3</v>
      </c>
      <c r="K42" s="114" t="s">
        <v>7</v>
      </c>
      <c r="L42" s="111" t="s">
        <v>3</v>
      </c>
      <c r="M42" s="114" t="s">
        <v>8</v>
      </c>
      <c r="N42" s="152" t="s">
        <v>3</v>
      </c>
      <c r="O42" s="261" t="s">
        <v>1</v>
      </c>
      <c r="P42" s="263"/>
      <c r="Q42" s="115" t="s">
        <v>9</v>
      </c>
      <c r="R42" s="113" t="s">
        <v>3</v>
      </c>
      <c r="S42" s="113" t="s">
        <v>10</v>
      </c>
      <c r="T42" s="113" t="s">
        <v>3</v>
      </c>
      <c r="U42" s="113" t="s">
        <v>11</v>
      </c>
      <c r="V42" s="113" t="s">
        <v>3</v>
      </c>
      <c r="W42" s="113" t="s">
        <v>12</v>
      </c>
      <c r="X42" s="116" t="s">
        <v>3</v>
      </c>
    </row>
    <row r="43" spans="1:35" s="8" customFormat="1" ht="44.25" customHeight="1" thickTop="1" x14ac:dyDescent="0.25">
      <c r="A43" s="249" t="s">
        <v>13</v>
      </c>
      <c r="B43" s="250" t="s">
        <v>126</v>
      </c>
      <c r="C43" s="88"/>
      <c r="D43" s="88"/>
      <c r="E43" s="45"/>
      <c r="F43" s="45"/>
      <c r="G43" s="80"/>
      <c r="H43" s="45"/>
      <c r="I43" s="6"/>
      <c r="J43" s="6"/>
      <c r="K43" s="80"/>
      <c r="L43" s="46"/>
      <c r="M43" s="81"/>
      <c r="N43" s="63"/>
      <c r="O43" s="252" t="s">
        <v>13</v>
      </c>
      <c r="P43" s="253" t="s">
        <v>126</v>
      </c>
      <c r="Q43" s="88"/>
      <c r="R43" s="89"/>
      <c r="S43" s="88"/>
      <c r="T43" s="89"/>
      <c r="U43" s="80"/>
      <c r="V43" s="46"/>
      <c r="W43" s="80"/>
      <c r="X43" s="147"/>
    </row>
    <row r="44" spans="1:35" s="8" customFormat="1" ht="40.5" customHeight="1" thickBot="1" x14ac:dyDescent="0.3">
      <c r="A44" s="249"/>
      <c r="B44" s="256"/>
      <c r="C44" s="129" t="s">
        <v>140</v>
      </c>
      <c r="D44" s="175" t="s">
        <v>15</v>
      </c>
      <c r="E44" s="4"/>
      <c r="F44" s="95"/>
      <c r="G44" s="94"/>
      <c r="H44" s="94"/>
      <c r="I44" s="6"/>
      <c r="J44" s="94"/>
      <c r="K44" s="6"/>
      <c r="L44" s="94"/>
      <c r="M44" s="6"/>
      <c r="N44" s="44"/>
      <c r="O44" s="252"/>
      <c r="P44" s="253"/>
      <c r="Q44" s="172"/>
      <c r="R44" s="46"/>
      <c r="S44" s="172"/>
      <c r="T44" s="46"/>
      <c r="U44" s="6"/>
      <c r="V44" s="7"/>
      <c r="W44" s="94"/>
      <c r="X44" s="135"/>
      <c r="Y44" s="180"/>
    </row>
    <row r="45" spans="1:35" s="8" customFormat="1" ht="46.5" customHeight="1" thickTop="1" x14ac:dyDescent="0.25">
      <c r="A45" s="254" t="s">
        <v>16</v>
      </c>
      <c r="B45" s="250" t="s">
        <v>127</v>
      </c>
      <c r="C45" s="6"/>
      <c r="D45" s="91"/>
      <c r="E45" s="88"/>
      <c r="F45" s="89"/>
      <c r="G45" s="80"/>
      <c r="H45" s="7"/>
      <c r="I45" s="88"/>
      <c r="J45" s="46"/>
      <c r="K45" s="228"/>
      <c r="L45" s="89"/>
      <c r="M45" s="88"/>
      <c r="N45" s="89"/>
      <c r="O45" s="251" t="s">
        <v>16</v>
      </c>
      <c r="P45" s="258" t="s">
        <v>127</v>
      </c>
      <c r="Q45" s="88"/>
      <c r="R45" s="89"/>
      <c r="S45" s="88"/>
      <c r="T45" s="89"/>
      <c r="U45" s="106"/>
      <c r="V45" s="106"/>
      <c r="W45" s="106"/>
      <c r="X45" s="134"/>
    </row>
    <row r="46" spans="1:35" s="8" customFormat="1" ht="46.5" customHeight="1" thickBot="1" x14ac:dyDescent="0.3">
      <c r="A46" s="255"/>
      <c r="B46" s="256"/>
      <c r="C46" s="38" t="s">
        <v>163</v>
      </c>
      <c r="D46" s="173" t="s">
        <v>15</v>
      </c>
      <c r="E46" s="93" t="s">
        <v>133</v>
      </c>
      <c r="F46" s="96" t="s">
        <v>15</v>
      </c>
      <c r="G46" s="45"/>
      <c r="H46" s="7"/>
      <c r="I46" s="183" t="s">
        <v>144</v>
      </c>
      <c r="J46" s="118" t="s">
        <v>14</v>
      </c>
      <c r="K46" s="185" t="s">
        <v>143</v>
      </c>
      <c r="L46" s="184" t="s">
        <v>14</v>
      </c>
      <c r="M46" s="80"/>
      <c r="N46" s="95"/>
      <c r="O46" s="257"/>
      <c r="P46" s="259"/>
      <c r="Q46" s="172"/>
      <c r="R46" s="172"/>
      <c r="S46" s="94"/>
      <c r="T46" s="135"/>
      <c r="U46" s="94"/>
      <c r="V46" s="95"/>
      <c r="W46" s="94"/>
      <c r="X46" s="135"/>
      <c r="Y46" s="180"/>
    </row>
    <row r="47" spans="1:35" s="8" customFormat="1" ht="41.25" customHeight="1" thickTop="1" x14ac:dyDescent="0.25">
      <c r="A47" s="249" t="s">
        <v>17</v>
      </c>
      <c r="B47" s="250" t="s">
        <v>128</v>
      </c>
      <c r="C47" s="88"/>
      <c r="D47" s="89"/>
      <c r="E47" s="90"/>
      <c r="F47" s="91"/>
      <c r="G47" s="88"/>
      <c r="H47" s="91"/>
      <c r="I47" s="6"/>
      <c r="J47" s="7"/>
      <c r="K47" s="228"/>
      <c r="L47" s="89"/>
      <c r="M47" s="88"/>
      <c r="N47" s="89"/>
      <c r="O47" s="252" t="s">
        <v>17</v>
      </c>
      <c r="P47" s="253" t="s">
        <v>128</v>
      </c>
      <c r="Q47" s="6"/>
      <c r="R47" s="7"/>
      <c r="S47" s="80"/>
      <c r="T47" s="81"/>
      <c r="U47" s="80"/>
      <c r="V47" s="133"/>
      <c r="W47" s="119"/>
      <c r="X47" s="150"/>
    </row>
    <row r="48" spans="1:35" s="8" customFormat="1" ht="43.5" customHeight="1" thickBot="1" x14ac:dyDescent="0.3">
      <c r="A48" s="249"/>
      <c r="B48" s="256"/>
      <c r="C48" s="6"/>
      <c r="D48" s="7"/>
      <c r="E48" s="94"/>
      <c r="F48" s="95"/>
      <c r="G48" s="6"/>
      <c r="H48" s="6"/>
      <c r="I48" s="38" t="s">
        <v>164</v>
      </c>
      <c r="J48" s="38" t="s">
        <v>14</v>
      </c>
      <c r="K48" s="45"/>
      <c r="L48" s="46"/>
      <c r="M48" s="6"/>
      <c r="N48" s="95"/>
      <c r="O48" s="252"/>
      <c r="P48" s="253"/>
      <c r="Q48" s="98" t="s">
        <v>105</v>
      </c>
      <c r="R48" s="187" t="s">
        <v>49</v>
      </c>
      <c r="S48" s="94"/>
      <c r="T48" s="95"/>
      <c r="U48" s="49"/>
      <c r="V48" s="44"/>
      <c r="W48" s="94"/>
      <c r="X48" s="135"/>
    </row>
    <row r="49" spans="1:25" s="8" customFormat="1" ht="41.25" customHeight="1" thickTop="1" x14ac:dyDescent="0.25">
      <c r="A49" s="254" t="s">
        <v>18</v>
      </c>
      <c r="B49" s="250" t="s">
        <v>129</v>
      </c>
      <c r="C49" s="88"/>
      <c r="D49" s="88"/>
      <c r="E49" s="90"/>
      <c r="F49" s="90"/>
      <c r="G49" s="88"/>
      <c r="H49" s="89"/>
      <c r="I49" s="6"/>
      <c r="J49" s="89"/>
      <c r="K49" s="88"/>
      <c r="L49" s="89"/>
      <c r="M49" s="88"/>
      <c r="N49" s="89"/>
      <c r="O49" s="251" t="s">
        <v>18</v>
      </c>
      <c r="P49" s="258" t="s">
        <v>129</v>
      </c>
      <c r="Q49" s="88"/>
      <c r="R49" s="89"/>
      <c r="S49" s="88"/>
      <c r="T49" s="89"/>
      <c r="U49" s="88"/>
      <c r="V49" s="136"/>
      <c r="W49" s="91"/>
      <c r="X49" s="186"/>
    </row>
    <row r="50" spans="1:25" s="8" customFormat="1" ht="45" customHeight="1" thickBot="1" x14ac:dyDescent="0.3">
      <c r="A50" s="255"/>
      <c r="B50" s="256"/>
      <c r="C50" s="129" t="s">
        <v>95</v>
      </c>
      <c r="D50" s="175" t="s">
        <v>15</v>
      </c>
      <c r="E50" s="94"/>
      <c r="F50" s="6"/>
      <c r="G50" s="45"/>
      <c r="H50" s="95"/>
      <c r="I50" s="93" t="s">
        <v>132</v>
      </c>
      <c r="J50" s="170" t="s">
        <v>14</v>
      </c>
      <c r="K50" s="172"/>
      <c r="L50" s="95"/>
      <c r="M50" s="80"/>
      <c r="N50" s="95"/>
      <c r="O50" s="257"/>
      <c r="P50" s="259"/>
      <c r="Q50" s="172"/>
      <c r="R50" s="172"/>
      <c r="S50" s="172"/>
      <c r="T50" s="172"/>
      <c r="U50" s="6"/>
      <c r="V50" s="135"/>
      <c r="W50" s="98" t="s">
        <v>168</v>
      </c>
      <c r="X50" s="187" t="s">
        <v>49</v>
      </c>
      <c r="Y50" s="180"/>
    </row>
    <row r="51" spans="1:25" s="8" customFormat="1" ht="40.5" customHeight="1" thickTop="1" x14ac:dyDescent="0.25">
      <c r="A51" s="254" t="s">
        <v>19</v>
      </c>
      <c r="B51" s="250" t="s">
        <v>130</v>
      </c>
      <c r="C51" s="88"/>
      <c r="D51" s="89"/>
      <c r="E51" s="45"/>
      <c r="F51" s="89"/>
      <c r="G51" s="88"/>
      <c r="H51" s="89"/>
      <c r="I51" s="88"/>
      <c r="J51" s="6"/>
      <c r="K51" s="90"/>
      <c r="L51" s="91"/>
      <c r="M51" s="88"/>
      <c r="N51" s="157"/>
      <c r="O51" s="251" t="s">
        <v>19</v>
      </c>
      <c r="P51" s="253" t="s">
        <v>130</v>
      </c>
      <c r="Q51" s="88"/>
      <c r="R51" s="7"/>
      <c r="S51" s="88"/>
      <c r="T51" s="80"/>
      <c r="U51" s="88"/>
      <c r="V51" s="136"/>
      <c r="W51" s="102"/>
      <c r="X51" s="124"/>
    </row>
    <row r="52" spans="1:25" s="8" customFormat="1" ht="45" customHeight="1" thickBot="1" x14ac:dyDescent="0.3">
      <c r="A52" s="255"/>
      <c r="B52" s="256"/>
      <c r="C52" s="6"/>
      <c r="D52" s="81"/>
      <c r="E52" s="179" t="s">
        <v>137</v>
      </c>
      <c r="F52" s="231" t="s">
        <v>15</v>
      </c>
      <c r="G52" s="94"/>
      <c r="H52" s="46"/>
      <c r="I52" s="80"/>
      <c r="J52" s="7"/>
      <c r="K52" s="224" t="s">
        <v>139</v>
      </c>
      <c r="L52" s="233" t="s">
        <v>14</v>
      </c>
      <c r="M52" s="80"/>
      <c r="N52" s="95"/>
      <c r="O52" s="257"/>
      <c r="P52" s="253"/>
      <c r="Q52" s="94"/>
      <c r="R52" s="95"/>
      <c r="S52" s="94"/>
      <c r="T52" s="95"/>
      <c r="U52" s="159"/>
      <c r="V52" s="95"/>
      <c r="W52" s="94"/>
      <c r="X52" s="95"/>
    </row>
    <row r="53" spans="1:25" s="8" customFormat="1" ht="42.75" customHeight="1" thickTop="1" thickBot="1" x14ac:dyDescent="0.3">
      <c r="A53" s="140" t="s">
        <v>21</v>
      </c>
      <c r="B53" s="85" t="s">
        <v>131</v>
      </c>
      <c r="C53" s="88"/>
      <c r="D53" s="89"/>
      <c r="E53" s="141"/>
      <c r="F53" s="144"/>
      <c r="G53" s="189"/>
      <c r="H53" s="142"/>
      <c r="I53" s="141"/>
      <c r="J53" s="142"/>
      <c r="K53" s="141"/>
      <c r="L53" s="142"/>
      <c r="M53" s="141"/>
      <c r="N53" s="144"/>
      <c r="O53" s="168" t="s">
        <v>21</v>
      </c>
      <c r="P53" s="174" t="s">
        <v>131</v>
      </c>
      <c r="Q53" s="143"/>
      <c r="R53" s="142"/>
      <c r="S53" s="141"/>
      <c r="T53" s="142"/>
      <c r="U53" s="143"/>
      <c r="V53" s="144"/>
      <c r="W53" s="145"/>
      <c r="X53" s="146"/>
    </row>
    <row r="54" spans="1:25" s="8" customFormat="1" ht="42.75" hidden="1" customHeight="1" thickTop="1" thickBot="1" x14ac:dyDescent="0.3">
      <c r="A54" s="137" t="s">
        <v>42</v>
      </c>
      <c r="B54" s="193"/>
      <c r="C54" s="45"/>
      <c r="D54" s="46"/>
      <c r="E54" s="80"/>
      <c r="F54" s="81"/>
      <c r="G54" s="138"/>
      <c r="H54" s="81"/>
      <c r="I54" s="80"/>
      <c r="J54" s="81"/>
      <c r="K54" s="80"/>
      <c r="L54" s="81"/>
      <c r="M54" s="45"/>
      <c r="N54" s="81"/>
      <c r="O54" s="139" t="s">
        <v>42</v>
      </c>
      <c r="P54" s="72" t="s">
        <v>47</v>
      </c>
      <c r="Q54" s="119"/>
      <c r="R54" s="103"/>
      <c r="S54" s="45"/>
      <c r="T54" s="81"/>
      <c r="U54" s="47"/>
      <c r="V54" s="63"/>
      <c r="W54" s="119"/>
      <c r="X54" s="120"/>
    </row>
    <row r="55" spans="1:25" ht="29.25" customHeight="1" thickTop="1" x14ac:dyDescent="0.25">
      <c r="B55" s="194"/>
      <c r="C55" s="194"/>
      <c r="D55" s="194"/>
      <c r="G55" s="41"/>
      <c r="I55" s="15" t="s">
        <v>25</v>
      </c>
      <c r="J55" s="15"/>
      <c r="K55" s="16" t="s">
        <v>1</v>
      </c>
      <c r="L55" s="16" t="s">
        <v>26</v>
      </c>
      <c r="M55" s="16" t="s">
        <v>1</v>
      </c>
      <c r="N55" s="16" t="s">
        <v>26</v>
      </c>
      <c r="O55" s="267" t="s">
        <v>27</v>
      </c>
      <c r="P55" s="267"/>
      <c r="Q55" s="16" t="s">
        <v>28</v>
      </c>
      <c r="R55" s="16" t="s">
        <v>1</v>
      </c>
      <c r="S55" s="16" t="s">
        <v>26</v>
      </c>
      <c r="T55" s="16" t="s">
        <v>27</v>
      </c>
    </row>
    <row r="56" spans="1:25" ht="29.25" customHeight="1" x14ac:dyDescent="0.25">
      <c r="E56" t="s">
        <v>22</v>
      </c>
      <c r="I56" s="17" t="s">
        <v>29</v>
      </c>
      <c r="J56" s="18"/>
      <c r="K56" s="19">
        <f>2*(COUNTIF($C$4:$J$15,"TRANG")+COUNTIF($Q$4:$X$15,"TRANG")-COUNTIF(G15:J15,"TRANG"))</f>
        <v>18</v>
      </c>
      <c r="L56" s="19">
        <f>2*(COUNTIF($M$4:$N$15,"TRANG")+COUNTIF(K4:L15,"TRANG"))</f>
        <v>6</v>
      </c>
      <c r="M56" s="19">
        <f>2*(COUNTIF($C$4:$J$15,"TRANG")+COUNTIF($Q$4:$X$15,"TRANG")-COUNTIF(I15:L15,"TRANG"))</f>
        <v>18</v>
      </c>
      <c r="N56" s="19">
        <f>2*(COUNTIF($M$4:$N$15,"TRANG")+COUNTIF(K4:L15,"TRANG"))</f>
        <v>6</v>
      </c>
      <c r="O56" s="268">
        <f t="shared" ref="O56:O60" si="0">SUM(M56:N56)</f>
        <v>24</v>
      </c>
      <c r="P56" s="268"/>
      <c r="Q56" s="40" t="s">
        <v>29</v>
      </c>
      <c r="R56" s="19">
        <f>M56+M62+M69+M76</f>
        <v>44</v>
      </c>
      <c r="S56" s="19">
        <f>N56+N62+N69+N76</f>
        <v>16</v>
      </c>
      <c r="T56" s="19">
        <f t="shared" ref="T56:T60" si="1">SUM(R56:S56)</f>
        <v>60</v>
      </c>
    </row>
    <row r="57" spans="1:25" ht="29.25" customHeight="1" x14ac:dyDescent="0.25">
      <c r="E57" t="s">
        <v>22</v>
      </c>
      <c r="I57" s="20" t="s">
        <v>30</v>
      </c>
      <c r="J57" s="21"/>
      <c r="K57" s="22">
        <f>2*(COUNTIF($C$4:$J$15,"UYÊN")+COUNTIF($Q$4:$X$15,"UYÊN")-COUNTIF(G15:J15,"UYÊN"))</f>
        <v>16</v>
      </c>
      <c r="L57" s="22">
        <f>2*(COUNTIF($M$4:$N$15,"UYÊN")+COUNTIF(K4:L15,"UYÊN"))</f>
        <v>0</v>
      </c>
      <c r="M57" s="22">
        <f>2*(COUNTIF($C$4:$J$15,"UYÊN")+COUNTIF($Q$4:$X$15,"UYÊN")-COUNTIF(I15:L15,"UYÊN"))</f>
        <v>16</v>
      </c>
      <c r="N57" s="22">
        <f>2*(COUNTIF($M$4:$N$15,"UYÊN")+COUNTIF(K4:L15,"UYÊN"))</f>
        <v>0</v>
      </c>
      <c r="O57" s="269">
        <f t="shared" si="0"/>
        <v>16</v>
      </c>
      <c r="P57" s="269"/>
      <c r="Q57" s="33" t="s">
        <v>30</v>
      </c>
      <c r="R57" s="22">
        <f>M57+M63+M70+M77</f>
        <v>54</v>
      </c>
      <c r="S57" s="22">
        <f>N57+N63+N70+N77</f>
        <v>0</v>
      </c>
      <c r="T57" s="22">
        <f t="shared" si="1"/>
        <v>54</v>
      </c>
    </row>
    <row r="58" spans="1:25" ht="29.25" customHeight="1" x14ac:dyDescent="0.25">
      <c r="C58" s="230"/>
      <c r="G58" t="s">
        <v>22</v>
      </c>
      <c r="I58" s="23"/>
      <c r="J58" s="24"/>
      <c r="K58" s="10">
        <f>2*(COUNTIF($C$4:$J$15,"NGUYÊN")+COUNTIF($Q$4:$X$15,"NGUYÊN")-COUNTIF(G15:J15,"NGUYÊN"))</f>
        <v>0</v>
      </c>
      <c r="L58" s="10">
        <f>2*(COUNTIF($M$4:$N$15,"NGUYÊN")+COUNTIF(K3:L13,"NGUYÊN"))</f>
        <v>0</v>
      </c>
      <c r="M58" s="10">
        <f>2*(COUNTIF($C$4:$J$15,"NGUYÊN")+COUNTIF($Q$4:$X$15,"NGUYÊN")-COUNTIF(I15:L15,"NGUYÊN"))</f>
        <v>0</v>
      </c>
      <c r="N58" s="10">
        <f>2*(COUNTIF($M$4:$N$15,"NGUYÊN")+COUNTIF(K3:L13,"NGUYÊN"))</f>
        <v>0</v>
      </c>
      <c r="O58" s="270">
        <f t="shared" si="0"/>
        <v>0</v>
      </c>
      <c r="P58" s="270"/>
      <c r="Q58" s="35"/>
      <c r="R58" s="10">
        <f t="shared" ref="R58:S60" si="2">M58+M65+M72+M79</f>
        <v>0</v>
      </c>
      <c r="S58" s="10">
        <f t="shared" si="2"/>
        <v>0</v>
      </c>
      <c r="T58" s="10">
        <f t="shared" si="1"/>
        <v>0</v>
      </c>
    </row>
    <row r="59" spans="1:25" ht="29.25" customHeight="1" x14ac:dyDescent="0.25">
      <c r="I59" s="30" t="s">
        <v>78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271">
        <f>SUM(M59:N59)</f>
        <v>4</v>
      </c>
      <c r="P59" s="271"/>
      <c r="Q59" s="30" t="s">
        <v>78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25" ht="29.25" customHeight="1" x14ac:dyDescent="0.25">
      <c r="I60" s="75" t="s">
        <v>48</v>
      </c>
      <c r="J60" s="76"/>
      <c r="K60" s="77">
        <f>2*(COUNTIF($C$4:$J$15,"HIẾU")+COUNTIF($Q$4:$X$15,"HIẾU")-COUNTIF(G17:J17,"HIẾU"))</f>
        <v>6</v>
      </c>
      <c r="L60" s="77">
        <f>2*(COUNTIF($M$4:$N$15,"HIẾU")+COUNTIF(K5:L16,"HIẾU"))</f>
        <v>0</v>
      </c>
      <c r="M60" s="77">
        <f>2*(COUNTIF($C$4:$J$15,"HIẾU")+COUNTIF($Q$4:$X$15,"HIẾU")-COUNTIF(I18:L18,"HIẾU"))</f>
        <v>6</v>
      </c>
      <c r="N60" s="77">
        <f>2*(COUNTIF($M$4:$N$15,"HIẾU")+COUNTIF(K5:L16,"HIẾU"))</f>
        <v>0</v>
      </c>
      <c r="O60" s="272">
        <f t="shared" si="0"/>
        <v>6</v>
      </c>
      <c r="P60" s="273"/>
      <c r="Q60" s="77" t="s">
        <v>48</v>
      </c>
      <c r="R60" s="11">
        <f>M60+M67+M74+M81</f>
        <v>18</v>
      </c>
      <c r="S60" s="11">
        <f t="shared" si="2"/>
        <v>0</v>
      </c>
      <c r="T60" s="11">
        <f t="shared" si="1"/>
        <v>18</v>
      </c>
    </row>
    <row r="61" spans="1:25" ht="29.25" customHeight="1" x14ac:dyDescent="0.25">
      <c r="I61" s="15" t="s">
        <v>31</v>
      </c>
      <c r="J61" s="25"/>
      <c r="K61" s="16" t="s">
        <v>1</v>
      </c>
      <c r="L61" s="16" t="s">
        <v>26</v>
      </c>
      <c r="M61" s="16" t="s">
        <v>1</v>
      </c>
      <c r="N61" s="16" t="s">
        <v>26</v>
      </c>
      <c r="O61" s="267" t="s">
        <v>27</v>
      </c>
      <c r="P61" s="267"/>
      <c r="T61" s="43"/>
      <c r="U61" t="s">
        <v>32</v>
      </c>
    </row>
    <row r="62" spans="1:25" ht="29.25" customHeight="1" x14ac:dyDescent="0.25">
      <c r="I62" s="17" t="s">
        <v>29</v>
      </c>
      <c r="J62" s="18"/>
      <c r="K62" s="19">
        <f>2*(COUNTIF($C$17:$J$28,"TRANG")+COUNTIF($Q$17:$X$28,"TRANG")-COUNTIF(G28:J28,"TRANG"))</f>
        <v>6</v>
      </c>
      <c r="L62" s="19">
        <f>2*(COUNTIF($M$17:$N$28,"TRANG")+COUNTIF(K17:L28,"TRANG"))</f>
        <v>4</v>
      </c>
      <c r="M62" s="19">
        <f>2*(COUNTIF($C$17:$J$28,"TRANG")+COUNTIF($Q$17:$X$28,"TRANG")-COUNTIF(I28:L28,"TRANG"))</f>
        <v>6</v>
      </c>
      <c r="N62" s="19">
        <f>2*(COUNTIF($M$17:$N$28,"TRANG")+COUNTIF(K17:L28,"TRANG"))</f>
        <v>4</v>
      </c>
      <c r="O62" s="268">
        <f t="shared" ref="O62:O67" si="3">SUM(M62:N62)</f>
        <v>10</v>
      </c>
      <c r="P62" s="268"/>
      <c r="T62" s="43"/>
    </row>
    <row r="63" spans="1:25" ht="29.25" customHeight="1" x14ac:dyDescent="0.25">
      <c r="I63" s="20" t="s">
        <v>30</v>
      </c>
      <c r="J63" s="21"/>
      <c r="K63" s="33">
        <f>2*(COUNTIF($C$17:$J$28,"UYÊN")+COUNTIF($Q$17:$X$28,"UYÊN")-COUNTIF(G29:J29,"UYÊN"))</f>
        <v>18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18</v>
      </c>
      <c r="N63" s="22">
        <f>2*(COUNTIF($M$17:$N$28,"UYÊN")+COUNTIF(K17:L28,"UYÊN"))</f>
        <v>0</v>
      </c>
      <c r="O63" s="269">
        <f t="shared" si="3"/>
        <v>18</v>
      </c>
      <c r="P63" s="269"/>
      <c r="T63" s="43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275"/>
      <c r="P64" s="275"/>
      <c r="T64" s="43"/>
    </row>
    <row r="65" spans="7:20" ht="29.25" customHeight="1" x14ac:dyDescent="0.4">
      <c r="H65" s="26"/>
      <c r="I65" s="23"/>
      <c r="J65" s="24"/>
      <c r="K65" s="35">
        <f>2*(COUNTIF($C$17:$J$28,"NGUYÊN")+COUNTIF($Q$17:$X$28,"NGUYÊN")-COUNTIF(G31:J32,"NGUYÊN"))</f>
        <v>0</v>
      </c>
      <c r="L65" s="10">
        <f>2*(COUNTIF($M$17:$N$28,"NGUYÊN")+COUNTIF(K16:L26,"NGUYÊN"))</f>
        <v>0</v>
      </c>
      <c r="M65" s="10">
        <f>2*(COUNTIF($C$4:$J$15,"NGUYÊN")+COUNTIF($Q$4:$X$15,"NGUYÊN")-COUNTIF(H21:J21,"NGUYÊN"))</f>
        <v>0</v>
      </c>
      <c r="N65" s="10">
        <f>2*(COUNTIF($M$17:$N$28,"NGUYÊN")+COUNTIF(K16:L26,"NGUYÊN"))</f>
        <v>0</v>
      </c>
      <c r="O65" s="270">
        <f t="shared" si="3"/>
        <v>0</v>
      </c>
      <c r="P65" s="270"/>
      <c r="T65" s="43"/>
    </row>
    <row r="66" spans="7:20" ht="29.25" customHeight="1" x14ac:dyDescent="0.4">
      <c r="H66" s="26"/>
      <c r="I66" s="30" t="s">
        <v>78</v>
      </c>
      <c r="J66" s="31"/>
      <c r="K66" s="39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39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271">
        <f t="shared" si="3"/>
        <v>0</v>
      </c>
      <c r="P66" s="271"/>
      <c r="T66" s="43"/>
    </row>
    <row r="67" spans="7:20" ht="29.25" customHeight="1" x14ac:dyDescent="0.4">
      <c r="H67" s="26"/>
      <c r="I67" s="75" t="s">
        <v>48</v>
      </c>
      <c r="J67" s="76"/>
      <c r="K67" s="77">
        <f>2*(COUNTIF($C$17:$J$28,"HIẾU")+COUNTIF($Q$17:$X$28,"HIẾU")-COUNTIF(G33:J34,"HIẾU"))</f>
        <v>4</v>
      </c>
      <c r="L67" s="11">
        <f>2*(COUNTIF($M$17:$N$28,"HIẾU")+COUNTIF(K18:L29,"HIẾU"))</f>
        <v>0</v>
      </c>
      <c r="M67" s="77">
        <f>2*(COUNTIF($C$17:$J$28,"HIẾU")+COUNTIF($Q$17:$X$28,"HIẾU")-COUNTIF(I33:L34,"HIẾU"))</f>
        <v>4</v>
      </c>
      <c r="N67" s="11">
        <f>2*(COUNTIF($M$17:$N$28,"HIẾU")+COUNTIF(K18:L29,"HIẾU"))</f>
        <v>0</v>
      </c>
      <c r="O67" s="276">
        <f t="shared" si="3"/>
        <v>4</v>
      </c>
      <c r="P67" s="276"/>
      <c r="T67" s="43"/>
    </row>
    <row r="68" spans="7:20" ht="29.25" customHeight="1" x14ac:dyDescent="0.25">
      <c r="I68" s="15" t="s">
        <v>33</v>
      </c>
      <c r="J68" s="25"/>
      <c r="K68" s="16" t="s">
        <v>1</v>
      </c>
      <c r="L68" s="16" t="s">
        <v>26</v>
      </c>
      <c r="M68" s="16" t="s">
        <v>1</v>
      </c>
      <c r="N68" s="16" t="s">
        <v>26</v>
      </c>
      <c r="O68" s="267" t="s">
        <v>27</v>
      </c>
      <c r="P68" s="267"/>
      <c r="T68" s="43"/>
    </row>
    <row r="69" spans="7:20" ht="29.25" customHeight="1" x14ac:dyDescent="0.25">
      <c r="G69" s="274"/>
      <c r="I69" s="17" t="s">
        <v>29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2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2</v>
      </c>
      <c r="O69" s="268">
        <f t="shared" ref="O69:O74" si="4">SUM(M69:N69)</f>
        <v>16</v>
      </c>
      <c r="P69" s="268"/>
      <c r="T69" s="43"/>
    </row>
    <row r="70" spans="7:20" ht="29.25" customHeight="1" x14ac:dyDescent="0.25">
      <c r="G70" s="274"/>
      <c r="I70" s="20" t="s">
        <v>30</v>
      </c>
      <c r="J70" s="21"/>
      <c r="K70" s="22">
        <f>2*(COUNTIF($C$30:$J$41,"UYÊN")+COUNTIF($Q$30:$X$41,"UYÊN")-COUNTIF($G$41:$J$41,"UYÊN"))</f>
        <v>10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10</v>
      </c>
      <c r="N70" s="22">
        <f>2*(COUNTIF($M$30:$N$41,"UYÊN")+COUNTIF(K31:L41,"UYÊN"))</f>
        <v>0</v>
      </c>
      <c r="O70" s="269">
        <f t="shared" si="4"/>
        <v>10</v>
      </c>
      <c r="P70" s="269"/>
      <c r="T70" s="43"/>
    </row>
    <row r="71" spans="7:20" ht="29.25" hidden="1" customHeight="1" x14ac:dyDescent="0.25">
      <c r="G71" s="274"/>
      <c r="I71" s="28"/>
      <c r="J71" s="29"/>
      <c r="K71" s="13"/>
      <c r="L71" s="13"/>
      <c r="M71" s="13"/>
      <c r="N71" s="13"/>
      <c r="O71" s="275"/>
      <c r="P71" s="275"/>
      <c r="T71" s="43"/>
    </row>
    <row r="72" spans="7:20" ht="29.25" customHeight="1" x14ac:dyDescent="0.25">
      <c r="G72" s="274"/>
      <c r="I72" s="23"/>
      <c r="J72" s="24"/>
      <c r="K72" s="10">
        <f>2*(COUNTIF($C$30:$J$41,"NGUYÊN")+COUNTIF($Q$30:$X$41,"NGUYÊN")-COUNTIF($G$41:$J$41,"NGUYÊN"))</f>
        <v>0</v>
      </c>
      <c r="L72" s="10">
        <f>2*(COUNTIF($M$30:$N$41,"NGUYÊN")+COUNTIF(K29:L39,"NGUYÊN"))</f>
        <v>0</v>
      </c>
      <c r="M72" s="10">
        <f>2*(COUNTIF($C$30:$J$41,"NGUYÊN")+COUNTIF($Q$30:$X$41,"NGUYÊN")-COUNTIF($G$41:$J$41,"NGUYÊN"))</f>
        <v>0</v>
      </c>
      <c r="N72" s="10">
        <f>2*(COUNTIF($M$30:$N$41,"NGUYÊN")+COUNTIF(K29:L39,"NGUYÊN"))</f>
        <v>0</v>
      </c>
      <c r="O72" s="270">
        <f t="shared" si="4"/>
        <v>0</v>
      </c>
      <c r="P72" s="270"/>
      <c r="T72" s="43"/>
    </row>
    <row r="73" spans="7:20" ht="29.25" customHeight="1" x14ac:dyDescent="0.25">
      <c r="G73" s="274"/>
      <c r="I73" s="30" t="s">
        <v>78</v>
      </c>
      <c r="J73" s="31"/>
      <c r="K73" s="32">
        <f>2*(COUNTIF($C$30:$J$41,"HOÀNG")+COUNTIF($Q$30:$X$41,"HOÀNG")-COUNTIF($G$41:$J$41,"HOÀNG"))</f>
        <v>4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4</v>
      </c>
      <c r="N73" s="32">
        <f>2*(COUNTIF($M$30:$N$41,"HOÀNG")+COUNTIF(K31:L41,"HOÀNG"))</f>
        <v>0</v>
      </c>
      <c r="O73" s="271">
        <f t="shared" si="4"/>
        <v>4</v>
      </c>
      <c r="P73" s="271"/>
      <c r="T73" s="43"/>
    </row>
    <row r="74" spans="7:20" ht="29.25" customHeight="1" x14ac:dyDescent="0.5">
      <c r="G74" s="74"/>
      <c r="I74" s="75" t="s">
        <v>48</v>
      </c>
      <c r="J74" s="76"/>
      <c r="K74" s="11">
        <f>2*(COUNTIF($C$30:$J$41,"HIẾU")+COUNTIF($Q$30:$X$41,"HIẾU")-COUNTIF($G$41:$J$41,"HIẾU"))</f>
        <v>4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4</v>
      </c>
      <c r="N74" s="11">
        <f>2*(COUNTIF($M$30:$N$41,"HIẾU")+COUNTIF(K32:L42,"HIẾU"))</f>
        <v>0</v>
      </c>
      <c r="O74" s="276">
        <f t="shared" si="4"/>
        <v>4</v>
      </c>
      <c r="P74" s="276"/>
      <c r="T74" s="43"/>
    </row>
    <row r="75" spans="7:20" ht="29.25" customHeight="1" x14ac:dyDescent="0.25">
      <c r="I75" s="15" t="s">
        <v>34</v>
      </c>
      <c r="J75" s="25"/>
      <c r="K75" s="16" t="s">
        <v>1</v>
      </c>
      <c r="L75" s="16" t="s">
        <v>26</v>
      </c>
      <c r="M75" s="16" t="s">
        <v>1</v>
      </c>
      <c r="N75" s="16" t="s">
        <v>26</v>
      </c>
      <c r="O75" s="267" t="s">
        <v>27</v>
      </c>
      <c r="P75" s="267"/>
      <c r="T75" s="43"/>
    </row>
    <row r="76" spans="7:20" ht="29.25" customHeight="1" x14ac:dyDescent="0.25">
      <c r="I76" s="17" t="s">
        <v>29</v>
      </c>
      <c r="J76" s="18"/>
      <c r="K76" s="19">
        <f>2*(COUNTIF($C$43:$J$54,"TRANG")+COUNTIF($Q$43:$X$54,"TRANG")-COUNTIF($G$54:$J$54,"TRANG"))</f>
        <v>6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6</v>
      </c>
      <c r="N76" s="19">
        <f>2*(COUNTIF($M$43:$N$54,"TRANG")+COUNTIF(K43:L54,"TRANG"))</f>
        <v>4</v>
      </c>
      <c r="O76" s="268">
        <f t="shared" ref="O76:O81" si="5">SUM(M76:N76)</f>
        <v>10</v>
      </c>
      <c r="P76" s="268"/>
      <c r="T76" s="43"/>
    </row>
    <row r="77" spans="7:20" ht="29.25" customHeight="1" x14ac:dyDescent="0.25">
      <c r="I77" s="20" t="s">
        <v>30</v>
      </c>
      <c r="J77" s="21"/>
      <c r="K77" s="22">
        <f>2*(COUNTIF($C$43:$J$54,"UYÊN")+COUNTIF($Q$43:$X$54,"UYÊN")-COUNTIF($G$54:$J$54,"UYÊN"))</f>
        <v>10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10</v>
      </c>
      <c r="N77" s="22">
        <f>2*(COUNTIF($M$43:$N$54,"UYÊN")+COUNTIF(K43:L54,"UYÊN"))</f>
        <v>0</v>
      </c>
      <c r="O77" s="269">
        <f t="shared" si="5"/>
        <v>10</v>
      </c>
      <c r="P77" s="269"/>
      <c r="T77" s="43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275"/>
      <c r="P78" s="275"/>
      <c r="T78" s="43"/>
    </row>
    <row r="79" spans="7:20" ht="29.25" customHeight="1" x14ac:dyDescent="0.4">
      <c r="H79" s="26"/>
      <c r="I79" s="23"/>
      <c r="J79" s="24"/>
      <c r="K79" s="10">
        <f>2*(COUNTIF($C$43:$J$54,"NGUYÊN")+COUNTIF($Q$43:$X$54,"NGUYÊN")-COUNTIF($G$54:$J$54,"NGUYÊN"))</f>
        <v>0</v>
      </c>
      <c r="L79" s="10">
        <f>2*(COUNTIF($M$43:$N$54,"NGUYÊN")+COUNTIF(K42:L52,"NGUYÊN"))</f>
        <v>0</v>
      </c>
      <c r="M79" s="10">
        <f>2*(COUNTIF($C$43:$J$54,"NGUYÊN")+COUNTIF($Q$43:$X$54,"NGUYÊN")-COUNTIF($G$54:$J$54,"NGUYÊN"))</f>
        <v>0</v>
      </c>
      <c r="N79" s="10">
        <f>2*(COUNTIF($M$43:$N$54,"NGUYÊN")+COUNTIF(K42:L52,"NGUYÊN"))</f>
        <v>0</v>
      </c>
      <c r="O79" s="270">
        <f t="shared" si="5"/>
        <v>0</v>
      </c>
      <c r="P79" s="270"/>
      <c r="T79" s="43"/>
    </row>
    <row r="80" spans="7:20" ht="26.25" x14ac:dyDescent="0.4">
      <c r="H80" s="26"/>
      <c r="I80" s="30" t="s">
        <v>78</v>
      </c>
      <c r="J80" s="31"/>
      <c r="K80" s="32">
        <f>2*(COUNTIF($C$43:$J$54,"HOÀNG")+COUNTIF($Q$43:$X$54,"HOÀNG")-COUNTIF($G$54:$J$54,"HOÀNG"))</f>
        <v>0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0</v>
      </c>
      <c r="N80" s="32">
        <f>2*(COUNTIF($M$43:$N$54,"HOÀNG")+COUNTIF(K43:L54,"HOÀNG"))</f>
        <v>0</v>
      </c>
      <c r="O80" s="271">
        <f>SUM(M80:N80)</f>
        <v>0</v>
      </c>
      <c r="P80" s="271"/>
      <c r="T80" s="43"/>
    </row>
    <row r="81" spans="1:20" ht="26.25" x14ac:dyDescent="0.4">
      <c r="A81" s="41"/>
      <c r="H81" s="26"/>
      <c r="I81" s="75" t="s">
        <v>48</v>
      </c>
      <c r="J81" s="76"/>
      <c r="K81" s="11">
        <f>2*(COUNTIF($C$43:$J$54,"HIẾU")+COUNTIF($Q$43:$X$54,"HIẾU")-COUNTIF($G$54:$J$54,"HIẾU"))</f>
        <v>4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0</v>
      </c>
      <c r="O81" s="276">
        <f t="shared" si="5"/>
        <v>4</v>
      </c>
      <c r="P81" s="276"/>
      <c r="T81" s="43"/>
    </row>
    <row r="82" spans="1:20" x14ac:dyDescent="0.25">
      <c r="T82" s="43"/>
    </row>
    <row r="83" spans="1:20" x14ac:dyDescent="0.25">
      <c r="T83" s="43"/>
    </row>
  </sheetData>
  <mergeCells count="119">
    <mergeCell ref="O80:P80"/>
    <mergeCell ref="O81:P81"/>
    <mergeCell ref="O74:P74"/>
    <mergeCell ref="O75:P75"/>
    <mergeCell ref="O76:P76"/>
    <mergeCell ref="O77:P77"/>
    <mergeCell ref="O78:P78"/>
    <mergeCell ref="O79:P79"/>
    <mergeCell ref="O67:P67"/>
    <mergeCell ref="O68:P68"/>
    <mergeCell ref="G69:G73"/>
    <mergeCell ref="O69:P69"/>
    <mergeCell ref="O70:P70"/>
    <mergeCell ref="O71:P71"/>
    <mergeCell ref="O72:P72"/>
    <mergeCell ref="O73:P73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36EE8-F20C-4D39-8FF9-3F5AFEDACCE5}">
  <dimension ref="A1:AI83"/>
  <sheetViews>
    <sheetView zoomScale="70" zoomScaleNormal="70" workbookViewId="0">
      <pane xSplit="2" ySplit="3" topLeftCell="E51" activePane="bottomRight" state="frozen"/>
      <selection activeCell="U14" sqref="U14"/>
      <selection pane="topRight" activeCell="U14" sqref="U14"/>
      <selection pane="bottomLeft" activeCell="U14" sqref="U14"/>
      <selection pane="bottomRight" activeCell="M12" sqref="M12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47.28515625" bestFit="1" customWidth="1"/>
    <col min="24" max="24" width="14.85546875" customWidth="1"/>
  </cols>
  <sheetData>
    <row r="1" spans="1:25" ht="138.75" customHeight="1" x14ac:dyDescent="0.25">
      <c r="A1" s="237" t="s">
        <v>166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9"/>
    </row>
    <row r="2" spans="1:25" s="1" customFormat="1" ht="64.5" customHeight="1" x14ac:dyDescent="0.25">
      <c r="A2" s="240" t="s">
        <v>167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1"/>
      <c r="O2" s="242" t="s">
        <v>0</v>
      </c>
      <c r="P2" s="243"/>
      <c r="Q2" s="243"/>
      <c r="R2" s="243"/>
      <c r="S2" s="243"/>
      <c r="T2" s="243"/>
      <c r="U2" s="243"/>
      <c r="V2" s="243"/>
      <c r="W2" s="243"/>
      <c r="X2" s="243"/>
      <c r="Y2"/>
    </row>
    <row r="3" spans="1:25" ht="20.25" thickBot="1" x14ac:dyDescent="0.3">
      <c r="A3" s="244" t="s">
        <v>1</v>
      </c>
      <c r="B3" s="245"/>
      <c r="C3" s="2" t="s">
        <v>2</v>
      </c>
      <c r="D3" s="3" t="s">
        <v>3</v>
      </c>
      <c r="E3" s="3" t="s">
        <v>4</v>
      </c>
      <c r="F3" s="3" t="s">
        <v>3</v>
      </c>
      <c r="G3" s="191" t="s">
        <v>5</v>
      </c>
      <c r="H3" s="113" t="s">
        <v>3</v>
      </c>
      <c r="I3" s="3" t="s">
        <v>6</v>
      </c>
      <c r="J3" s="113" t="s">
        <v>3</v>
      </c>
      <c r="K3" s="114" t="s">
        <v>7</v>
      </c>
      <c r="L3" s="111" t="s">
        <v>3</v>
      </c>
      <c r="M3" s="114" t="s">
        <v>8</v>
      </c>
      <c r="N3" s="190" t="s">
        <v>3</v>
      </c>
      <c r="O3" s="246" t="s">
        <v>1</v>
      </c>
      <c r="P3" s="247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248" t="s">
        <v>13</v>
      </c>
      <c r="B4" s="250" t="s">
        <v>108</v>
      </c>
      <c r="C4" s="169" t="s">
        <v>134</v>
      </c>
      <c r="D4" s="169" t="s">
        <v>15</v>
      </c>
      <c r="E4" s="90"/>
      <c r="F4" s="88"/>
      <c r="G4" s="169" t="s">
        <v>148</v>
      </c>
      <c r="H4" s="169" t="s">
        <v>15</v>
      </c>
      <c r="I4" s="88"/>
      <c r="J4" s="90"/>
      <c r="K4" s="80"/>
      <c r="L4" s="81"/>
      <c r="M4" s="80"/>
      <c r="N4" s="80"/>
      <c r="O4" s="251" t="s">
        <v>13</v>
      </c>
      <c r="P4" s="253" t="s">
        <v>108</v>
      </c>
      <c r="Q4" s="42"/>
      <c r="R4" s="5"/>
      <c r="S4" s="4"/>
      <c r="T4" s="5"/>
      <c r="U4" s="4"/>
      <c r="V4" s="5"/>
      <c r="W4" s="4"/>
      <c r="X4" s="110"/>
      <c r="Y4"/>
    </row>
    <row r="5" spans="1:25" s="8" customFormat="1" ht="40.9" customHeight="1" thickBot="1" x14ac:dyDescent="0.3">
      <c r="A5" s="249"/>
      <c r="B5" s="250"/>
      <c r="C5" s="94"/>
      <c r="D5" s="176"/>
      <c r="E5" s="94"/>
      <c r="F5" s="81"/>
      <c r="G5" s="94"/>
      <c r="H5" s="172"/>
      <c r="I5" s="93" t="s">
        <v>101</v>
      </c>
      <c r="J5" s="79" t="s">
        <v>14</v>
      </c>
      <c r="K5" s="79" t="s">
        <v>104</v>
      </c>
      <c r="L5" s="170" t="s">
        <v>14</v>
      </c>
      <c r="M5" s="80"/>
      <c r="N5" s="80"/>
      <c r="O5" s="252"/>
      <c r="P5" s="253"/>
      <c r="Q5" s="94"/>
      <c r="R5" s="135"/>
      <c r="S5" s="6"/>
      <c r="T5" s="7"/>
      <c r="U5" s="94"/>
      <c r="V5" s="135"/>
      <c r="W5" s="94"/>
      <c r="X5" s="123"/>
      <c r="Y5"/>
    </row>
    <row r="6" spans="1:25" s="8" customFormat="1" ht="36.75" customHeight="1" thickTop="1" x14ac:dyDescent="0.25">
      <c r="A6" s="254" t="s">
        <v>16</v>
      </c>
      <c r="B6" s="260" t="s">
        <v>109</v>
      </c>
      <c r="C6" s="88"/>
      <c r="D6" s="89"/>
      <c r="E6" s="88"/>
      <c r="F6" s="89"/>
      <c r="G6" s="88"/>
      <c r="H6" s="89"/>
      <c r="I6" s="88"/>
      <c r="J6" s="89"/>
      <c r="K6" s="228"/>
      <c r="L6" s="89"/>
      <c r="M6" s="88"/>
      <c r="N6" s="88"/>
      <c r="O6" s="251" t="s">
        <v>16</v>
      </c>
      <c r="P6" s="258" t="s">
        <v>109</v>
      </c>
      <c r="Q6" s="158"/>
      <c r="R6" s="89"/>
      <c r="S6" s="88"/>
      <c r="T6" s="89"/>
      <c r="U6" s="90"/>
      <c r="V6" s="91"/>
      <c r="W6" s="6"/>
      <c r="X6" s="44"/>
      <c r="Y6" s="200"/>
    </row>
    <row r="7" spans="1:25" s="8" customFormat="1" ht="40.5" customHeight="1" thickBot="1" x14ac:dyDescent="0.3">
      <c r="A7" s="255"/>
      <c r="B7" s="256"/>
      <c r="C7" s="172"/>
      <c r="D7" s="172"/>
      <c r="E7" s="170" t="s">
        <v>100</v>
      </c>
      <c r="F7" s="170" t="s">
        <v>15</v>
      </c>
      <c r="G7" s="93" t="s">
        <v>51</v>
      </c>
      <c r="H7" s="96" t="s">
        <v>14</v>
      </c>
      <c r="I7" s="94"/>
      <c r="J7" s="6"/>
      <c r="K7" s="129" t="s">
        <v>103</v>
      </c>
      <c r="L7" s="225" t="s">
        <v>14</v>
      </c>
      <c r="M7" s="172"/>
      <c r="N7" s="172"/>
      <c r="O7" s="257"/>
      <c r="P7" s="259"/>
      <c r="Q7" s="94"/>
      <c r="R7" s="135"/>
      <c r="S7" s="94"/>
      <c r="T7" s="135"/>
      <c r="U7" s="94"/>
      <c r="V7" s="95"/>
      <c r="W7" s="98" t="s">
        <v>96</v>
      </c>
      <c r="X7" s="122" t="s">
        <v>49</v>
      </c>
      <c r="Y7" s="200"/>
    </row>
    <row r="8" spans="1:25" s="8" customFormat="1" ht="42" customHeight="1" thickTop="1" x14ac:dyDescent="0.25">
      <c r="A8" s="249" t="s">
        <v>17</v>
      </c>
      <c r="B8" s="250" t="s">
        <v>110</v>
      </c>
      <c r="C8" s="125" t="s">
        <v>136</v>
      </c>
      <c r="D8" s="126" t="s">
        <v>15</v>
      </c>
      <c r="E8" s="88"/>
      <c r="F8" s="89"/>
      <c r="G8" s="88"/>
      <c r="H8" s="90"/>
      <c r="I8" s="88"/>
      <c r="J8" s="89"/>
      <c r="K8" s="235"/>
      <c r="L8" s="89"/>
      <c r="M8" s="89"/>
      <c r="N8" s="89"/>
      <c r="O8" s="252" t="s">
        <v>17</v>
      </c>
      <c r="P8" s="253" t="s">
        <v>110</v>
      </c>
      <c r="Q8" s="6"/>
      <c r="R8" s="7"/>
      <c r="S8" s="82"/>
      <c r="T8" s="46"/>
      <c r="U8" s="80"/>
      <c r="V8" s="89"/>
      <c r="W8" s="80"/>
      <c r="X8" s="199"/>
      <c r="Y8"/>
    </row>
    <row r="9" spans="1:25" s="8" customFormat="1" ht="48.75" customHeight="1" thickBot="1" x14ac:dyDescent="0.3">
      <c r="A9" s="249"/>
      <c r="B9" s="256"/>
      <c r="C9" s="234" t="s">
        <v>99</v>
      </c>
      <c r="D9" s="225" t="s">
        <v>14</v>
      </c>
      <c r="E9" s="94"/>
      <c r="F9" s="94"/>
      <c r="G9" s="183" t="s">
        <v>149</v>
      </c>
      <c r="H9" s="184" t="s">
        <v>15</v>
      </c>
      <c r="I9" s="94"/>
      <c r="J9" s="172"/>
      <c r="K9" s="94"/>
      <c r="L9" s="7"/>
      <c r="M9" s="44"/>
      <c r="N9" s="44"/>
      <c r="O9" s="252"/>
      <c r="P9" s="253"/>
      <c r="Q9" s="94"/>
      <c r="R9" s="135"/>
      <c r="S9" s="78"/>
      <c r="T9" s="7"/>
      <c r="U9" s="98" t="s">
        <v>157</v>
      </c>
      <c r="V9" s="187" t="s">
        <v>76</v>
      </c>
      <c r="W9" s="98" t="s">
        <v>107</v>
      </c>
      <c r="X9" s="187" t="s">
        <v>76</v>
      </c>
      <c r="Y9" s="200"/>
    </row>
    <row r="10" spans="1:25" s="8" customFormat="1" ht="42.6" customHeight="1" thickTop="1" x14ac:dyDescent="0.25">
      <c r="A10" s="254" t="s">
        <v>18</v>
      </c>
      <c r="B10" s="250" t="s">
        <v>111</v>
      </c>
      <c r="C10" s="181" t="s">
        <v>158</v>
      </c>
      <c r="D10" s="169" t="s">
        <v>15</v>
      </c>
      <c r="E10" s="6"/>
      <c r="F10" s="7"/>
      <c r="G10" s="169" t="s">
        <v>156</v>
      </c>
      <c r="H10" s="169" t="s">
        <v>15</v>
      </c>
      <c r="I10" s="45"/>
      <c r="J10" s="89"/>
      <c r="K10" s="88"/>
      <c r="L10" s="89"/>
      <c r="M10" s="88"/>
      <c r="N10" s="136"/>
      <c r="O10" s="251" t="s">
        <v>18</v>
      </c>
      <c r="P10" s="258" t="s">
        <v>111</v>
      </c>
      <c r="Q10" s="88"/>
      <c r="R10" s="90"/>
      <c r="S10" s="88"/>
      <c r="T10" s="90"/>
      <c r="U10" s="90"/>
      <c r="V10" s="90"/>
      <c r="W10" s="90"/>
      <c r="X10" s="88"/>
      <c r="Y10" s="200"/>
    </row>
    <row r="11" spans="1:25" s="8" customFormat="1" ht="54" customHeight="1" thickBot="1" x14ac:dyDescent="0.3">
      <c r="A11" s="255"/>
      <c r="B11" s="256"/>
      <c r="C11" s="181" t="s">
        <v>165</v>
      </c>
      <c r="D11" s="38" t="s">
        <v>14</v>
      </c>
      <c r="E11" s="94"/>
      <c r="F11" s="7"/>
      <c r="G11" s="93" t="s">
        <v>68</v>
      </c>
      <c r="H11" s="170" t="s">
        <v>14</v>
      </c>
      <c r="I11" s="93" t="s">
        <v>54</v>
      </c>
      <c r="J11" s="79" t="s">
        <v>14</v>
      </c>
      <c r="K11" s="94"/>
      <c r="L11" s="46"/>
      <c r="M11" s="94"/>
      <c r="N11" s="94"/>
      <c r="O11" s="257"/>
      <c r="P11" s="259"/>
      <c r="Q11" s="6"/>
      <c r="R11" s="44"/>
      <c r="S11" s="98" t="s">
        <v>106</v>
      </c>
      <c r="T11" s="187" t="s">
        <v>49</v>
      </c>
      <c r="U11" s="44"/>
      <c r="V11" s="44"/>
      <c r="W11" s="44"/>
      <c r="X11" s="6"/>
      <c r="Y11" s="200"/>
    </row>
    <row r="12" spans="1:25" s="8" customFormat="1" ht="39" customHeight="1" thickTop="1" x14ac:dyDescent="0.25">
      <c r="A12" s="249" t="s">
        <v>19</v>
      </c>
      <c r="B12" s="250" t="s">
        <v>112</v>
      </c>
      <c r="C12" s="88"/>
      <c r="D12" s="89"/>
      <c r="E12" s="90"/>
      <c r="F12" s="89"/>
      <c r="G12" s="88"/>
      <c r="H12" s="89"/>
      <c r="I12" s="117" t="s">
        <v>150</v>
      </c>
      <c r="J12" s="171" t="s">
        <v>14</v>
      </c>
      <c r="K12" s="117" t="s">
        <v>151</v>
      </c>
      <c r="L12" s="87" t="s">
        <v>14</v>
      </c>
      <c r="M12" s="60"/>
      <c r="N12" s="89"/>
      <c r="O12" s="252" t="s">
        <v>19</v>
      </c>
      <c r="P12" s="253" t="s">
        <v>112</v>
      </c>
      <c r="Q12" s="88"/>
      <c r="R12" s="88"/>
      <c r="S12" s="80"/>
      <c r="T12" s="88"/>
      <c r="U12" s="88"/>
      <c r="V12" s="88"/>
      <c r="W12" s="102"/>
      <c r="X12" s="92"/>
      <c r="Y12"/>
    </row>
    <row r="13" spans="1:25" s="8" customFormat="1" ht="39" customHeight="1" thickBot="1" x14ac:dyDescent="0.3">
      <c r="A13" s="249"/>
      <c r="B13" s="256"/>
      <c r="C13" s="94"/>
      <c r="D13" s="7"/>
      <c r="E13" s="129" t="s">
        <v>94</v>
      </c>
      <c r="F13" s="225" t="s">
        <v>14</v>
      </c>
      <c r="G13" s="94"/>
      <c r="H13" s="172"/>
      <c r="I13" s="93" t="s">
        <v>93</v>
      </c>
      <c r="J13" s="93" t="s">
        <v>15</v>
      </c>
      <c r="K13" s="94"/>
      <c r="L13" s="95"/>
      <c r="M13" s="94"/>
      <c r="N13" s="95"/>
      <c r="O13" s="252"/>
      <c r="P13" s="253"/>
      <c r="Q13" s="98" t="s">
        <v>98</v>
      </c>
      <c r="R13" s="187" t="s">
        <v>49</v>
      </c>
      <c r="S13" s="6"/>
      <c r="T13" s="7"/>
      <c r="U13" s="94"/>
      <c r="V13" s="135"/>
      <c r="W13" s="94"/>
      <c r="X13" s="135"/>
      <c r="Y13" s="200"/>
    </row>
    <row r="14" spans="1:25" s="8" customFormat="1" ht="37.5" customHeight="1" thickTop="1" x14ac:dyDescent="0.25">
      <c r="A14" s="104" t="s">
        <v>21</v>
      </c>
      <c r="B14" s="105" t="s">
        <v>113</v>
      </c>
      <c r="C14" s="125" t="s">
        <v>23</v>
      </c>
      <c r="D14" s="126" t="s">
        <v>14</v>
      </c>
      <c r="E14" s="88"/>
      <c r="F14" s="89"/>
      <c r="G14" s="88"/>
      <c r="H14" s="89"/>
      <c r="I14" s="88"/>
      <c r="J14" s="88"/>
      <c r="K14" s="88"/>
      <c r="L14" s="88"/>
      <c r="M14" s="88"/>
      <c r="N14" s="136"/>
      <c r="O14" s="164" t="s">
        <v>21</v>
      </c>
      <c r="P14" s="174" t="s">
        <v>113</v>
      </c>
      <c r="Q14" s="107"/>
      <c r="R14" s="108"/>
      <c r="S14" s="90"/>
      <c r="T14" s="91"/>
      <c r="U14" s="90"/>
      <c r="V14" s="91"/>
      <c r="W14" s="88"/>
      <c r="X14" s="92"/>
      <c r="Y14"/>
    </row>
    <row r="15" spans="1:25" s="8" customFormat="1" ht="37.5" hidden="1" customHeight="1" x14ac:dyDescent="0.25">
      <c r="A15" s="109" t="s">
        <v>42</v>
      </c>
      <c r="B15" s="50"/>
      <c r="C15" s="4"/>
      <c r="D15" s="5"/>
      <c r="E15" s="60"/>
      <c r="F15" s="5"/>
      <c r="H15" s="5"/>
      <c r="I15" s="4"/>
      <c r="J15" s="5"/>
      <c r="K15" s="4"/>
      <c r="L15" s="5"/>
      <c r="M15" s="4"/>
      <c r="N15" s="48"/>
      <c r="O15" s="165" t="s">
        <v>42</v>
      </c>
      <c r="P15" s="166" t="s">
        <v>45</v>
      </c>
      <c r="Q15" s="160"/>
      <c r="R15" s="71"/>
      <c r="S15" s="6"/>
      <c r="T15" s="7"/>
      <c r="U15" s="6"/>
      <c r="V15" s="7"/>
      <c r="W15" s="4"/>
      <c r="X15" s="110"/>
      <c r="Y15"/>
    </row>
    <row r="16" spans="1:25" ht="24.75" customHeight="1" thickBot="1" x14ac:dyDescent="0.3">
      <c r="A16" s="261" t="s">
        <v>1</v>
      </c>
      <c r="B16" s="262"/>
      <c r="C16" s="112" t="s">
        <v>9</v>
      </c>
      <c r="D16" s="113" t="s">
        <v>3</v>
      </c>
      <c r="E16" s="113" t="s">
        <v>10</v>
      </c>
      <c r="F16" s="113" t="s">
        <v>3</v>
      </c>
      <c r="G16" s="113" t="s">
        <v>11</v>
      </c>
      <c r="H16" s="113" t="s">
        <v>3</v>
      </c>
      <c r="I16" s="113" t="s">
        <v>12</v>
      </c>
      <c r="J16" s="113" t="s">
        <v>3</v>
      </c>
      <c r="K16" s="114" t="s">
        <v>7</v>
      </c>
      <c r="L16" s="111" t="s">
        <v>3</v>
      </c>
      <c r="M16" s="114" t="s">
        <v>8</v>
      </c>
      <c r="N16" s="152" t="s">
        <v>3</v>
      </c>
      <c r="O16" s="261" t="s">
        <v>1</v>
      </c>
      <c r="P16" s="263"/>
      <c r="Q16" s="115" t="s">
        <v>9</v>
      </c>
      <c r="R16" s="113" t="s">
        <v>3</v>
      </c>
      <c r="S16" s="113" t="s">
        <v>10</v>
      </c>
      <c r="T16" s="113" t="s">
        <v>3</v>
      </c>
      <c r="U16" s="113" t="s">
        <v>11</v>
      </c>
      <c r="V16" s="113" t="s">
        <v>3</v>
      </c>
      <c r="W16" s="113" t="s">
        <v>12</v>
      </c>
      <c r="X16" s="116" t="s">
        <v>3</v>
      </c>
    </row>
    <row r="17" spans="1:35" s="8" customFormat="1" ht="48" customHeight="1" thickTop="1" x14ac:dyDescent="0.25">
      <c r="A17" s="249" t="s">
        <v>13</v>
      </c>
      <c r="B17" s="260" t="s">
        <v>114</v>
      </c>
      <c r="C17" s="6"/>
      <c r="D17" s="91"/>
      <c r="E17" s="45"/>
      <c r="F17" s="89"/>
      <c r="G17" s="6"/>
      <c r="H17" s="7"/>
      <c r="I17" s="80"/>
      <c r="J17" s="81"/>
      <c r="K17" s="227"/>
      <c r="L17" s="89"/>
      <c r="M17" s="80"/>
      <c r="N17" s="153"/>
      <c r="O17" s="252" t="s">
        <v>13</v>
      </c>
      <c r="P17" s="253" t="s">
        <v>114</v>
      </c>
      <c r="Q17" s="161"/>
      <c r="R17" s="81"/>
      <c r="S17" s="45"/>
      <c r="T17" s="46"/>
      <c r="U17" s="45"/>
      <c r="V17" s="46"/>
      <c r="W17" s="70"/>
      <c r="X17" s="148"/>
    </row>
    <row r="18" spans="1:35" s="8" customFormat="1" ht="41.25" customHeight="1" thickBot="1" x14ac:dyDescent="0.3">
      <c r="A18" s="249"/>
      <c r="B18" s="256"/>
      <c r="C18" s="179" t="s">
        <v>133</v>
      </c>
      <c r="D18" s="178" t="s">
        <v>15</v>
      </c>
      <c r="E18" s="93" t="s">
        <v>92</v>
      </c>
      <c r="F18" s="236" t="s">
        <v>15</v>
      </c>
      <c r="G18" s="94"/>
      <c r="H18" s="95"/>
      <c r="I18" s="94"/>
      <c r="J18" s="95"/>
      <c r="K18" s="93" t="s">
        <v>97</v>
      </c>
      <c r="L18" s="79" t="s">
        <v>14</v>
      </c>
      <c r="M18" s="94"/>
      <c r="N18" s="95"/>
      <c r="O18" s="252"/>
      <c r="P18" s="253"/>
      <c r="Q18" s="94"/>
      <c r="R18" s="135"/>
      <c r="S18" s="94"/>
      <c r="T18" s="94"/>
      <c r="U18" s="94"/>
      <c r="V18" s="94"/>
      <c r="W18" s="94"/>
      <c r="X18" s="123"/>
    </row>
    <row r="19" spans="1:35" s="8" customFormat="1" ht="46.9" customHeight="1" thickTop="1" x14ac:dyDescent="0.25">
      <c r="A19" s="254" t="s">
        <v>16</v>
      </c>
      <c r="B19" s="260" t="s">
        <v>115</v>
      </c>
      <c r="C19" s="169" t="s">
        <v>160</v>
      </c>
      <c r="D19" s="121" t="s">
        <v>15</v>
      </c>
      <c r="E19" s="88"/>
      <c r="F19" s="88"/>
      <c r="G19" s="88"/>
      <c r="H19" s="89"/>
      <c r="I19" s="188" t="s">
        <v>102</v>
      </c>
      <c r="J19" s="188" t="s">
        <v>15</v>
      </c>
      <c r="K19" s="88"/>
      <c r="L19" s="89"/>
      <c r="M19" s="88"/>
      <c r="N19" s="136"/>
      <c r="O19" s="251" t="s">
        <v>16</v>
      </c>
      <c r="P19" s="258" t="s">
        <v>115</v>
      </c>
      <c r="Q19" s="106"/>
      <c r="R19" s="106"/>
      <c r="S19" s="99"/>
      <c r="T19" s="106"/>
      <c r="U19" s="90"/>
      <c r="V19" s="91"/>
      <c r="W19" s="88"/>
      <c r="X19" s="199"/>
      <c r="Y19" s="180"/>
    </row>
    <row r="20" spans="1:35" s="8" customFormat="1" ht="46.5" customHeight="1" thickBot="1" x14ac:dyDescent="0.3">
      <c r="A20" s="255"/>
      <c r="B20" s="256"/>
      <c r="C20" s="94"/>
      <c r="D20" s="94"/>
      <c r="E20" s="45"/>
      <c r="F20" s="46"/>
      <c r="G20" s="183" t="s">
        <v>142</v>
      </c>
      <c r="H20" s="184" t="s">
        <v>14</v>
      </c>
      <c r="I20" s="185" t="s">
        <v>153</v>
      </c>
      <c r="J20" s="184" t="s">
        <v>14</v>
      </c>
      <c r="K20" s="94"/>
      <c r="L20" s="95"/>
      <c r="M20" s="94"/>
      <c r="N20" s="95"/>
      <c r="O20" s="257"/>
      <c r="P20" s="259"/>
      <c r="Q20" s="94"/>
      <c r="R20" s="135"/>
      <c r="S20" s="94"/>
      <c r="T20" s="135"/>
      <c r="U20" s="94"/>
      <c r="V20" s="95"/>
      <c r="W20" s="94"/>
      <c r="X20" s="135"/>
      <c r="Y20" s="180"/>
    </row>
    <row r="21" spans="1:35" s="8" customFormat="1" ht="45.75" customHeight="1" thickTop="1" x14ac:dyDescent="0.25">
      <c r="A21" s="249" t="s">
        <v>17</v>
      </c>
      <c r="B21" s="260" t="s">
        <v>116</v>
      </c>
      <c r="C21" s="196" t="s">
        <v>138</v>
      </c>
      <c r="D21" s="198" t="s">
        <v>15</v>
      </c>
      <c r="E21" s="90"/>
      <c r="F21" s="88"/>
      <c r="G21" s="88"/>
      <c r="H21" s="89"/>
      <c r="I21" s="88"/>
      <c r="J21" s="45"/>
      <c r="K21" s="45"/>
      <c r="L21" s="89"/>
      <c r="M21" s="45"/>
      <c r="N21" s="7"/>
      <c r="O21" s="252" t="s">
        <v>17</v>
      </c>
      <c r="P21" s="253" t="s">
        <v>116</v>
      </c>
      <c r="Q21" s="6"/>
      <c r="R21" s="7"/>
      <c r="S21" s="80"/>
      <c r="T21" s="81"/>
      <c r="U21" s="80"/>
      <c r="V21" s="46"/>
      <c r="W21" s="89"/>
      <c r="X21" s="186"/>
    </row>
    <row r="22" spans="1:35" s="8" customFormat="1" ht="53.25" customHeight="1" thickBot="1" x14ac:dyDescent="0.3">
      <c r="A22" s="249"/>
      <c r="B22" s="256"/>
      <c r="C22" s="232" t="s">
        <v>154</v>
      </c>
      <c r="D22" s="118" t="s">
        <v>14</v>
      </c>
      <c r="E22" s="94"/>
      <c r="F22" s="7"/>
      <c r="G22" s="173" t="s">
        <v>159</v>
      </c>
      <c r="H22" s="100" t="s">
        <v>15</v>
      </c>
      <c r="I22" s="94"/>
      <c r="J22" s="94"/>
      <c r="K22" s="6"/>
      <c r="L22" s="172"/>
      <c r="M22" s="97"/>
      <c r="N22" s="95"/>
      <c r="O22" s="252"/>
      <c r="P22" s="253"/>
      <c r="Q22" s="98" t="s">
        <v>105</v>
      </c>
      <c r="R22" s="187" t="s">
        <v>49</v>
      </c>
      <c r="S22" s="6"/>
      <c r="T22" s="7"/>
      <c r="U22" s="94"/>
      <c r="V22" s="135"/>
      <c r="W22" s="94"/>
      <c r="X22" s="135"/>
      <c r="Y22" s="180"/>
    </row>
    <row r="23" spans="1:35" s="8" customFormat="1" ht="42.75" customHeight="1" thickTop="1" x14ac:dyDescent="0.25">
      <c r="A23" s="254" t="s">
        <v>18</v>
      </c>
      <c r="B23" s="260" t="s">
        <v>117</v>
      </c>
      <c r="C23" s="117" t="s">
        <v>147</v>
      </c>
      <c r="D23" s="87" t="s">
        <v>15</v>
      </c>
      <c r="E23" s="86" t="s">
        <v>146</v>
      </c>
      <c r="F23" s="87" t="s">
        <v>15</v>
      </c>
      <c r="G23" s="88"/>
      <c r="H23" s="88"/>
      <c r="I23" s="45"/>
      <c r="J23" s="91"/>
      <c r="K23" s="90"/>
      <c r="L23" s="89"/>
      <c r="M23" s="45"/>
      <c r="N23" s="89"/>
      <c r="O23" s="251" t="s">
        <v>18</v>
      </c>
      <c r="P23" s="258" t="s">
        <v>117</v>
      </c>
      <c r="Q23" s="6"/>
      <c r="R23" s="7"/>
      <c r="S23" s="90"/>
      <c r="T23" s="91"/>
      <c r="U23" s="88"/>
      <c r="V23" s="91"/>
      <c r="W23" s="91"/>
      <c r="X23" s="186"/>
    </row>
    <row r="24" spans="1:35" s="8" customFormat="1" ht="49.5" customHeight="1" thickBot="1" x14ac:dyDescent="0.3">
      <c r="A24" s="255"/>
      <c r="B24" s="256"/>
      <c r="C24" s="94"/>
      <c r="D24" s="81"/>
      <c r="E24" s="94"/>
      <c r="F24" s="94"/>
      <c r="G24" s="94"/>
      <c r="H24" s="6"/>
      <c r="I24" s="179" t="s">
        <v>132</v>
      </c>
      <c r="J24" s="178" t="s">
        <v>14</v>
      </c>
      <c r="K24" s="94"/>
      <c r="L24" s="46"/>
      <c r="M24" s="94"/>
      <c r="N24" s="94"/>
      <c r="O24" s="257"/>
      <c r="P24" s="259"/>
      <c r="Q24" s="94"/>
      <c r="R24" s="135"/>
      <c r="S24" s="94"/>
      <c r="T24" s="135"/>
      <c r="U24" s="94"/>
      <c r="V24" s="95"/>
      <c r="W24" s="98" t="s">
        <v>168</v>
      </c>
      <c r="X24" s="187" t="s">
        <v>49</v>
      </c>
      <c r="Y24" s="180"/>
    </row>
    <row r="25" spans="1:35" s="8" customFormat="1" ht="50.25" customHeight="1" thickTop="1" x14ac:dyDescent="0.25">
      <c r="A25" s="249" t="s">
        <v>19</v>
      </c>
      <c r="B25" s="250" t="s">
        <v>118</v>
      </c>
      <c r="C25" s="90"/>
      <c r="D25" s="88"/>
      <c r="E25" s="88"/>
      <c r="F25" s="89"/>
      <c r="H25" s="88"/>
      <c r="I25" s="90"/>
      <c r="J25" s="90"/>
      <c r="K25" s="88"/>
      <c r="L25" s="88"/>
      <c r="M25" s="45"/>
      <c r="N25" s="89"/>
      <c r="O25" s="252" t="s">
        <v>19</v>
      </c>
      <c r="P25" s="253" t="s">
        <v>118</v>
      </c>
      <c r="Q25" s="88"/>
      <c r="R25" s="46"/>
      <c r="S25" s="45"/>
      <c r="T25" s="89"/>
      <c r="U25" s="80"/>
      <c r="V25" s="81"/>
      <c r="W25" s="119"/>
      <c r="X25" s="124"/>
    </row>
    <row r="26" spans="1:35" s="8" customFormat="1" ht="43.5" customHeight="1" thickBot="1" x14ac:dyDescent="0.3">
      <c r="A26" s="249"/>
      <c r="B26" s="256"/>
      <c r="C26" s="185" t="s">
        <v>141</v>
      </c>
      <c r="D26" s="184" t="s">
        <v>15</v>
      </c>
      <c r="E26" s="185" t="s">
        <v>152</v>
      </c>
      <c r="F26" s="184" t="s">
        <v>15</v>
      </c>
      <c r="G26" s="6"/>
      <c r="H26" s="80"/>
      <c r="I26" s="185" t="s">
        <v>145</v>
      </c>
      <c r="J26" s="118" t="s">
        <v>14</v>
      </c>
      <c r="K26" s="185" t="s">
        <v>143</v>
      </c>
      <c r="L26" s="192" t="s">
        <v>14</v>
      </c>
      <c r="M26" s="94"/>
      <c r="N26" s="94"/>
      <c r="O26" s="252"/>
      <c r="P26" s="253"/>
      <c r="Q26" s="80"/>
      <c r="R26" s="94"/>
      <c r="S26" s="94"/>
      <c r="T26" s="135"/>
      <c r="U26" s="6"/>
      <c r="V26" s="7"/>
      <c r="W26" s="6"/>
      <c r="X26" s="149"/>
    </row>
    <row r="27" spans="1:35" s="8" customFormat="1" ht="40.5" customHeight="1" thickTop="1" x14ac:dyDescent="0.25">
      <c r="A27" s="84" t="s">
        <v>21</v>
      </c>
      <c r="B27" s="105" t="s">
        <v>119</v>
      </c>
      <c r="C27" s="88"/>
      <c r="D27" s="89"/>
      <c r="E27" s="88"/>
      <c r="F27" s="89"/>
      <c r="G27" s="88"/>
      <c r="H27" s="89"/>
      <c r="I27" s="80"/>
      <c r="J27" s="89"/>
      <c r="K27" s="88"/>
      <c r="L27" s="89"/>
      <c r="M27" s="90"/>
      <c r="N27" s="136"/>
      <c r="O27" s="163" t="s">
        <v>21</v>
      </c>
      <c r="P27" s="174" t="s">
        <v>119</v>
      </c>
      <c r="Q27" s="107"/>
      <c r="R27" s="108"/>
      <c r="S27" s="127"/>
      <c r="T27" s="91"/>
      <c r="U27" s="88"/>
      <c r="V27" s="91"/>
      <c r="W27" s="102"/>
      <c r="X27" s="128"/>
    </row>
    <row r="28" spans="1:35" s="8" customFormat="1" ht="40.5" hidden="1" customHeight="1" x14ac:dyDescent="0.25">
      <c r="A28" s="109" t="s">
        <v>42</v>
      </c>
      <c r="B28" s="50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8"/>
      <c r="O28" s="165" t="s">
        <v>42</v>
      </c>
      <c r="P28" s="166" t="s">
        <v>46</v>
      </c>
      <c r="Q28" s="160"/>
      <c r="R28" s="71"/>
      <c r="S28" s="12"/>
      <c r="T28" s="7"/>
      <c r="U28" s="4"/>
      <c r="V28" s="7"/>
      <c r="W28" s="4"/>
      <c r="X28" s="110"/>
    </row>
    <row r="29" spans="1:35" ht="24.95" customHeight="1" thickBot="1" x14ac:dyDescent="0.3">
      <c r="A29" s="261" t="s">
        <v>1</v>
      </c>
      <c r="B29" s="262"/>
      <c r="C29" s="113" t="s">
        <v>9</v>
      </c>
      <c r="D29" s="113" t="s">
        <v>3</v>
      </c>
      <c r="E29" s="113" t="s">
        <v>10</v>
      </c>
      <c r="F29" s="113" t="s">
        <v>3</v>
      </c>
      <c r="G29" s="113" t="s">
        <v>11</v>
      </c>
      <c r="H29" s="113" t="s">
        <v>3</v>
      </c>
      <c r="I29" s="113" t="s">
        <v>24</v>
      </c>
      <c r="J29" s="113" t="s">
        <v>3</v>
      </c>
      <c r="K29" s="114" t="s">
        <v>7</v>
      </c>
      <c r="L29" s="111" t="s">
        <v>3</v>
      </c>
      <c r="M29" s="114" t="s">
        <v>8</v>
      </c>
      <c r="N29" s="152" t="s">
        <v>3</v>
      </c>
      <c r="O29" s="261" t="s">
        <v>1</v>
      </c>
      <c r="P29" s="263"/>
      <c r="Q29" s="115" t="s">
        <v>9</v>
      </c>
      <c r="R29" s="113" t="s">
        <v>3</v>
      </c>
      <c r="S29" s="113" t="s">
        <v>10</v>
      </c>
      <c r="T29" s="113" t="s">
        <v>3</v>
      </c>
      <c r="U29" s="113" t="s">
        <v>11</v>
      </c>
      <c r="V29" s="113" t="s">
        <v>3</v>
      </c>
      <c r="W29" s="113" t="s">
        <v>12</v>
      </c>
      <c r="X29" s="116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264" t="s">
        <v>13</v>
      </c>
      <c r="B30" s="250" t="s">
        <v>120</v>
      </c>
      <c r="C30" s="169" t="s">
        <v>134</v>
      </c>
      <c r="D30" s="121" t="s">
        <v>15</v>
      </c>
      <c r="E30" s="90"/>
      <c r="F30" s="6"/>
      <c r="G30" s="90"/>
      <c r="H30" s="89"/>
      <c r="I30" s="169" t="s">
        <v>148</v>
      </c>
      <c r="J30" s="121" t="s">
        <v>15</v>
      </c>
      <c r="K30" s="6"/>
      <c r="L30" s="7"/>
      <c r="M30" s="80"/>
      <c r="N30" s="63"/>
      <c r="O30" s="252" t="s">
        <v>13</v>
      </c>
      <c r="P30" s="253" t="s">
        <v>120</v>
      </c>
      <c r="Q30" s="162"/>
      <c r="R30" s="46"/>
      <c r="S30" s="45"/>
      <c r="T30" s="46"/>
      <c r="U30" s="80"/>
      <c r="V30" s="81"/>
      <c r="W30" s="70"/>
      <c r="X30" s="14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264"/>
      <c r="B31" s="256"/>
      <c r="C31" s="45"/>
      <c r="D31" s="94"/>
      <c r="E31" s="6"/>
      <c r="F31" s="6"/>
      <c r="G31" s="6"/>
      <c r="H31" s="6"/>
      <c r="I31" s="45"/>
      <c r="J31" s="94"/>
      <c r="K31" s="93" t="s">
        <v>104</v>
      </c>
      <c r="L31" s="79" t="s">
        <v>14</v>
      </c>
      <c r="M31" s="6"/>
      <c r="N31" s="151"/>
      <c r="O31" s="252"/>
      <c r="P31" s="253"/>
      <c r="Q31" s="94"/>
      <c r="R31" s="135"/>
      <c r="S31" s="6"/>
      <c r="T31" s="7"/>
      <c r="U31" s="94"/>
      <c r="V31" s="7"/>
      <c r="W31" s="94"/>
      <c r="X31" s="123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265" t="s">
        <v>16</v>
      </c>
      <c r="B32" s="250" t="s">
        <v>121</v>
      </c>
      <c r="C32" s="88"/>
      <c r="D32" s="90"/>
      <c r="E32" s="90"/>
      <c r="F32" s="90"/>
      <c r="G32" s="88"/>
      <c r="H32" s="89"/>
      <c r="I32" s="88"/>
      <c r="J32" s="89"/>
      <c r="K32" s="88"/>
      <c r="L32" s="89"/>
      <c r="M32" s="90"/>
      <c r="N32" s="91"/>
      <c r="O32" s="251" t="s">
        <v>16</v>
      </c>
      <c r="P32" s="258" t="s">
        <v>121</v>
      </c>
      <c r="Q32" s="158"/>
      <c r="R32" s="89"/>
      <c r="S32" s="88"/>
      <c r="T32" s="89"/>
      <c r="U32" s="88"/>
      <c r="V32" s="89"/>
      <c r="W32" s="88"/>
      <c r="X32" s="92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266"/>
      <c r="B33" s="256"/>
      <c r="C33" s="94"/>
      <c r="D33" s="95"/>
      <c r="E33" s="93" t="s">
        <v>100</v>
      </c>
      <c r="F33" s="93" t="s">
        <v>15</v>
      </c>
      <c r="G33" s="93" t="s">
        <v>93</v>
      </c>
      <c r="H33" s="79" t="s">
        <v>15</v>
      </c>
      <c r="I33" s="93" t="s">
        <v>54</v>
      </c>
      <c r="J33" s="79" t="s">
        <v>14</v>
      </c>
      <c r="K33" s="172"/>
      <c r="L33" s="7"/>
      <c r="M33" s="97"/>
      <c r="N33" s="94"/>
      <c r="O33" s="257"/>
      <c r="P33" s="259"/>
      <c r="Q33" s="6"/>
      <c r="R33" s="95"/>
      <c r="S33" s="94"/>
      <c r="T33" s="95"/>
      <c r="U33" s="94"/>
      <c r="V33" s="95"/>
      <c r="W33" s="98" t="s">
        <v>96</v>
      </c>
      <c r="X33" s="122" t="s">
        <v>49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264" t="s">
        <v>17</v>
      </c>
      <c r="B34" s="250" t="s">
        <v>122</v>
      </c>
      <c r="C34" s="177" t="s">
        <v>155</v>
      </c>
      <c r="D34" s="171" t="s">
        <v>14</v>
      </c>
      <c r="E34" s="88"/>
      <c r="F34" s="88"/>
      <c r="G34" s="79" t="s">
        <v>68</v>
      </c>
      <c r="H34" s="188" t="s">
        <v>14</v>
      </c>
      <c r="I34" s="90"/>
      <c r="J34" s="91"/>
      <c r="K34" s="88"/>
      <c r="L34" s="88"/>
      <c r="M34" s="45"/>
      <c r="N34" s="88"/>
      <c r="O34" s="252" t="s">
        <v>17</v>
      </c>
      <c r="P34" s="253" t="s">
        <v>122</v>
      </c>
      <c r="Q34" s="106"/>
      <c r="R34" s="83"/>
      <c r="S34" s="83"/>
      <c r="T34" s="83"/>
      <c r="U34" s="83"/>
      <c r="V34" s="83"/>
      <c r="W34" s="83"/>
      <c r="X34" s="14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264"/>
      <c r="B35" s="256"/>
      <c r="C35" s="79" t="s">
        <v>135</v>
      </c>
      <c r="D35" s="79" t="s">
        <v>15</v>
      </c>
      <c r="E35" s="94"/>
      <c r="F35" s="95"/>
      <c r="G35" s="185" t="s">
        <v>149</v>
      </c>
      <c r="H35" s="226" t="s">
        <v>15</v>
      </c>
      <c r="I35" s="6"/>
      <c r="J35" s="94"/>
      <c r="K35" s="79" t="s">
        <v>103</v>
      </c>
      <c r="L35" s="170" t="s">
        <v>14</v>
      </c>
      <c r="M35" s="130"/>
      <c r="N35" s="154"/>
      <c r="O35" s="252"/>
      <c r="P35" s="253"/>
      <c r="Q35" s="94"/>
      <c r="R35" s="95"/>
      <c r="S35" s="94"/>
      <c r="T35" s="6"/>
      <c r="U35" s="98" t="s">
        <v>157</v>
      </c>
      <c r="V35" s="187" t="s">
        <v>76</v>
      </c>
      <c r="W35" s="98" t="s">
        <v>107</v>
      </c>
      <c r="X35" s="187" t="s">
        <v>76</v>
      </c>
      <c r="Y35" s="180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54" t="s">
        <v>18</v>
      </c>
      <c r="B36" s="250" t="s">
        <v>123</v>
      </c>
      <c r="C36" s="169" t="s">
        <v>158</v>
      </c>
      <c r="D36" s="169" t="s">
        <v>15</v>
      </c>
      <c r="E36" s="6"/>
      <c r="F36" s="6"/>
      <c r="G36" s="169" t="s">
        <v>156</v>
      </c>
      <c r="H36" s="169" t="s">
        <v>15</v>
      </c>
      <c r="I36" s="88"/>
      <c r="J36" s="89"/>
      <c r="K36" s="88"/>
      <c r="L36" s="7"/>
      <c r="M36" s="89"/>
      <c r="N36" s="88"/>
      <c r="O36" s="251" t="s">
        <v>18</v>
      </c>
      <c r="P36" s="258" t="s">
        <v>123</v>
      </c>
      <c r="Q36" s="106"/>
      <c r="R36" s="83"/>
      <c r="S36" s="80"/>
      <c r="T36" s="89"/>
      <c r="U36" s="45"/>
      <c r="V36" s="89"/>
      <c r="W36" s="88"/>
      <c r="X36" s="14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55"/>
      <c r="B37" s="256"/>
      <c r="C37" s="181" t="s">
        <v>165</v>
      </c>
      <c r="D37" s="38" t="s">
        <v>14</v>
      </c>
      <c r="E37" s="6"/>
      <c r="F37" s="6"/>
      <c r="G37" s="94"/>
      <c r="H37" s="7"/>
      <c r="I37" s="93" t="s">
        <v>101</v>
      </c>
      <c r="J37" s="79" t="s">
        <v>14</v>
      </c>
      <c r="K37" s="6"/>
      <c r="L37" s="94"/>
      <c r="M37" s="45"/>
      <c r="N37" s="154"/>
      <c r="O37" s="257"/>
      <c r="P37" s="259"/>
      <c r="Q37" s="94"/>
      <c r="R37" s="95"/>
      <c r="S37" s="98" t="s">
        <v>106</v>
      </c>
      <c r="T37" s="122" t="s">
        <v>49</v>
      </c>
      <c r="U37" s="94"/>
      <c r="V37" s="95"/>
      <c r="W37" s="94"/>
      <c r="X37" s="95"/>
      <c r="Y37" s="180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49" t="s">
        <v>19</v>
      </c>
      <c r="B38" s="250" t="s">
        <v>124</v>
      </c>
      <c r="C38" s="169" t="s">
        <v>161</v>
      </c>
      <c r="D38" s="121" t="s">
        <v>15</v>
      </c>
      <c r="E38" s="88"/>
      <c r="F38" s="91"/>
      <c r="G38" s="169" t="s">
        <v>162</v>
      </c>
      <c r="H38" s="121" t="s">
        <v>15</v>
      </c>
      <c r="I38" s="183" t="s">
        <v>150</v>
      </c>
      <c r="J38" s="87" t="s">
        <v>14</v>
      </c>
      <c r="K38" s="86" t="s">
        <v>151</v>
      </c>
      <c r="L38" s="118" t="s">
        <v>14</v>
      </c>
      <c r="M38" s="88"/>
      <c r="N38" s="89"/>
      <c r="O38" s="252" t="s">
        <v>19</v>
      </c>
      <c r="P38" s="253" t="s">
        <v>124</v>
      </c>
      <c r="Q38" s="47"/>
      <c r="R38" s="81"/>
      <c r="S38" s="88"/>
      <c r="T38" s="89"/>
      <c r="U38" s="80"/>
      <c r="V38" s="81"/>
      <c r="W38" s="119"/>
      <c r="X38" s="124"/>
      <c r="AH38"/>
    </row>
    <row r="39" spans="1:35" s="8" customFormat="1" ht="41.25" customHeight="1" thickBot="1" x14ac:dyDescent="0.3">
      <c r="A39" s="249"/>
      <c r="B39" s="256"/>
      <c r="C39" s="94"/>
      <c r="D39" s="94"/>
      <c r="E39" s="79" t="s">
        <v>94</v>
      </c>
      <c r="F39" s="79" t="s">
        <v>14</v>
      </c>
      <c r="G39" s="94"/>
      <c r="H39" s="6"/>
      <c r="I39" s="94"/>
      <c r="J39" s="6"/>
      <c r="K39" s="6"/>
      <c r="L39" s="94"/>
      <c r="M39" s="94"/>
      <c r="N39" s="6"/>
      <c r="O39" s="252"/>
      <c r="P39" s="253"/>
      <c r="Q39" s="94"/>
      <c r="R39" s="135"/>
      <c r="S39" s="6"/>
      <c r="T39" s="7"/>
      <c r="U39" s="94"/>
      <c r="V39" s="95"/>
      <c r="W39" s="94"/>
      <c r="X39" s="95"/>
      <c r="Y39" s="180"/>
      <c r="AH39"/>
    </row>
    <row r="40" spans="1:35" s="8" customFormat="1" ht="40.5" customHeight="1" thickTop="1" x14ac:dyDescent="0.25">
      <c r="A40" s="104" t="s">
        <v>21</v>
      </c>
      <c r="B40" s="85" t="s">
        <v>125</v>
      </c>
      <c r="C40" s="125" t="s">
        <v>23</v>
      </c>
      <c r="D40" s="126" t="s">
        <v>14</v>
      </c>
      <c r="E40" s="88" t="s">
        <v>22</v>
      </c>
      <c r="F40" s="89"/>
      <c r="G40" s="88"/>
      <c r="H40" s="89"/>
      <c r="I40" s="88"/>
      <c r="J40" s="89"/>
      <c r="K40" s="89"/>
      <c r="L40" s="131"/>
      <c r="M40" s="89"/>
      <c r="N40" s="155"/>
      <c r="O40" s="164" t="s">
        <v>21</v>
      </c>
      <c r="P40" s="174" t="s">
        <v>125</v>
      </c>
      <c r="Q40" s="107"/>
      <c r="R40" s="108"/>
      <c r="S40" s="132"/>
      <c r="T40" s="89"/>
      <c r="U40" s="131"/>
      <c r="V40" s="89"/>
      <c r="W40" s="90"/>
      <c r="X40" s="92"/>
      <c r="AH40"/>
    </row>
    <row r="41" spans="1:35" s="8" customFormat="1" ht="40.5" hidden="1" customHeight="1" x14ac:dyDescent="0.25">
      <c r="A41" s="109" t="s">
        <v>42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56"/>
      <c r="O41" s="165" t="s">
        <v>42</v>
      </c>
      <c r="P41" s="167" t="s">
        <v>20</v>
      </c>
      <c r="Q41" s="160"/>
      <c r="R41" s="71"/>
      <c r="S41" s="9"/>
      <c r="T41" s="5"/>
      <c r="U41" s="14"/>
      <c r="V41" s="5"/>
      <c r="W41" s="6"/>
      <c r="X41" s="110"/>
    </row>
    <row r="42" spans="1:35" ht="24.95" customHeight="1" thickBot="1" x14ac:dyDescent="0.3">
      <c r="A42" s="261" t="s">
        <v>1</v>
      </c>
      <c r="B42" s="262"/>
      <c r="C42" s="113" t="s">
        <v>9</v>
      </c>
      <c r="D42" s="113" t="s">
        <v>3</v>
      </c>
      <c r="E42" s="113" t="s">
        <v>10</v>
      </c>
      <c r="F42" s="113" t="s">
        <v>3</v>
      </c>
      <c r="G42" s="113" t="s">
        <v>11</v>
      </c>
      <c r="H42" s="113" t="s">
        <v>3</v>
      </c>
      <c r="I42" s="113" t="s">
        <v>12</v>
      </c>
      <c r="J42" s="113" t="s">
        <v>3</v>
      </c>
      <c r="K42" s="114" t="s">
        <v>7</v>
      </c>
      <c r="L42" s="111" t="s">
        <v>3</v>
      </c>
      <c r="M42" s="114" t="s">
        <v>8</v>
      </c>
      <c r="N42" s="152" t="s">
        <v>3</v>
      </c>
      <c r="O42" s="261" t="s">
        <v>1</v>
      </c>
      <c r="P42" s="263"/>
      <c r="Q42" s="115" t="s">
        <v>9</v>
      </c>
      <c r="R42" s="113" t="s">
        <v>3</v>
      </c>
      <c r="S42" s="113" t="s">
        <v>10</v>
      </c>
      <c r="T42" s="113" t="s">
        <v>3</v>
      </c>
      <c r="U42" s="113" t="s">
        <v>11</v>
      </c>
      <c r="V42" s="113" t="s">
        <v>3</v>
      </c>
      <c r="W42" s="113" t="s">
        <v>12</v>
      </c>
      <c r="X42" s="116" t="s">
        <v>3</v>
      </c>
    </row>
    <row r="43" spans="1:35" s="8" customFormat="1" ht="44.25" customHeight="1" thickTop="1" x14ac:dyDescent="0.25">
      <c r="A43" s="249" t="s">
        <v>13</v>
      </c>
      <c r="B43" s="250" t="s">
        <v>126</v>
      </c>
      <c r="C43" s="88"/>
      <c r="D43" s="88"/>
      <c r="E43" s="45"/>
      <c r="F43" s="45"/>
      <c r="G43" s="80"/>
      <c r="H43" s="45"/>
      <c r="I43" s="6"/>
      <c r="J43" s="6"/>
      <c r="K43" s="80"/>
      <c r="L43" s="46"/>
      <c r="M43" s="81"/>
      <c r="N43" s="63"/>
      <c r="O43" s="252" t="s">
        <v>13</v>
      </c>
      <c r="P43" s="253" t="s">
        <v>126</v>
      </c>
      <c r="Q43" s="88"/>
      <c r="R43" s="89"/>
      <c r="S43" s="88"/>
      <c r="T43" s="89"/>
      <c r="U43" s="80"/>
      <c r="V43" s="46"/>
      <c r="W43" s="80"/>
      <c r="X43" s="147"/>
    </row>
    <row r="44" spans="1:35" s="8" customFormat="1" ht="40.5" customHeight="1" thickBot="1" x14ac:dyDescent="0.3">
      <c r="A44" s="249"/>
      <c r="B44" s="256"/>
      <c r="C44" s="129" t="s">
        <v>140</v>
      </c>
      <c r="D44" s="175" t="s">
        <v>15</v>
      </c>
      <c r="E44" s="4"/>
      <c r="F44" s="95"/>
      <c r="G44" s="94"/>
      <c r="H44" s="94"/>
      <c r="I44" s="6"/>
      <c r="J44" s="94"/>
      <c r="K44" s="79" t="s">
        <v>97</v>
      </c>
      <c r="L44" s="93" t="s">
        <v>14</v>
      </c>
      <c r="M44" s="6"/>
      <c r="N44" s="44"/>
      <c r="O44" s="252"/>
      <c r="P44" s="253"/>
      <c r="Q44" s="172"/>
      <c r="R44" s="46"/>
      <c r="S44" s="172"/>
      <c r="T44" s="46"/>
      <c r="U44" s="6"/>
      <c r="V44" s="7"/>
      <c r="W44" s="94"/>
      <c r="X44" s="135"/>
      <c r="Y44" s="180"/>
    </row>
    <row r="45" spans="1:35" s="8" customFormat="1" ht="46.5" customHeight="1" thickTop="1" x14ac:dyDescent="0.25">
      <c r="A45" s="254" t="s">
        <v>16</v>
      </c>
      <c r="B45" s="250" t="s">
        <v>127</v>
      </c>
      <c r="C45" s="6"/>
      <c r="D45" s="91"/>
      <c r="E45" s="88"/>
      <c r="F45" s="89"/>
      <c r="G45" s="80"/>
      <c r="H45" s="7"/>
      <c r="I45" s="88"/>
      <c r="J45" s="46"/>
      <c r="K45" s="228"/>
      <c r="L45" s="89"/>
      <c r="M45" s="88"/>
      <c r="N45" s="89"/>
      <c r="O45" s="251" t="s">
        <v>16</v>
      </c>
      <c r="P45" s="258" t="s">
        <v>127</v>
      </c>
      <c r="Q45" s="88"/>
      <c r="R45" s="89"/>
      <c r="S45" s="88"/>
      <c r="T45" s="89"/>
      <c r="U45" s="106"/>
      <c r="V45" s="106"/>
      <c r="W45" s="106"/>
      <c r="X45" s="134"/>
    </row>
    <row r="46" spans="1:35" s="8" customFormat="1" ht="46.5" customHeight="1" thickBot="1" x14ac:dyDescent="0.3">
      <c r="A46" s="255"/>
      <c r="B46" s="256"/>
      <c r="C46" s="38" t="s">
        <v>163</v>
      </c>
      <c r="D46" s="173" t="s">
        <v>15</v>
      </c>
      <c r="E46" s="93" t="s">
        <v>133</v>
      </c>
      <c r="F46" s="96" t="s">
        <v>15</v>
      </c>
      <c r="G46" s="183" t="s">
        <v>144</v>
      </c>
      <c r="H46" s="118" t="s">
        <v>14</v>
      </c>
      <c r="I46" s="185" t="s">
        <v>142</v>
      </c>
      <c r="J46" s="184" t="s">
        <v>14</v>
      </c>
      <c r="K46" s="94"/>
      <c r="L46" s="95"/>
      <c r="M46" s="80"/>
      <c r="N46" s="95"/>
      <c r="O46" s="257"/>
      <c r="P46" s="259"/>
      <c r="Q46" s="172"/>
      <c r="R46" s="172"/>
      <c r="S46" s="94"/>
      <c r="T46" s="135"/>
      <c r="U46" s="94"/>
      <c r="V46" s="95"/>
      <c r="W46" s="94"/>
      <c r="X46" s="135"/>
      <c r="Y46" s="180"/>
    </row>
    <row r="47" spans="1:35" s="8" customFormat="1" ht="41.25" customHeight="1" thickTop="1" x14ac:dyDescent="0.25">
      <c r="A47" s="249" t="s">
        <v>17</v>
      </c>
      <c r="B47" s="250" t="s">
        <v>128</v>
      </c>
      <c r="C47" s="88"/>
      <c r="D47" s="89"/>
      <c r="E47" s="90"/>
      <c r="F47" s="91"/>
      <c r="G47" s="88"/>
      <c r="H47" s="91"/>
      <c r="I47" s="6"/>
      <c r="J47" s="7"/>
      <c r="K47" s="228"/>
      <c r="L47" s="89"/>
      <c r="M47" s="88"/>
      <c r="N47" s="89"/>
      <c r="O47" s="252" t="s">
        <v>17</v>
      </c>
      <c r="P47" s="253" t="s">
        <v>128</v>
      </c>
      <c r="Q47" s="6"/>
      <c r="R47" s="7"/>
      <c r="S47" s="80"/>
      <c r="T47" s="81"/>
      <c r="U47" s="80"/>
      <c r="V47" s="133"/>
      <c r="W47" s="119"/>
      <c r="X47" s="150"/>
    </row>
    <row r="48" spans="1:35" s="8" customFormat="1" ht="43.5" customHeight="1" thickBot="1" x14ac:dyDescent="0.3">
      <c r="A48" s="249"/>
      <c r="B48" s="256"/>
      <c r="C48" s="117" t="s">
        <v>154</v>
      </c>
      <c r="D48" s="118" t="s">
        <v>14</v>
      </c>
      <c r="E48" s="94"/>
      <c r="F48" s="95"/>
      <c r="G48" s="38" t="s">
        <v>164</v>
      </c>
      <c r="H48" s="38" t="s">
        <v>15</v>
      </c>
      <c r="I48" s="94"/>
      <c r="J48" s="95"/>
      <c r="K48" s="224" t="s">
        <v>139</v>
      </c>
      <c r="L48" s="233" t="s">
        <v>14</v>
      </c>
      <c r="M48" s="6"/>
      <c r="N48" s="95"/>
      <c r="O48" s="252"/>
      <c r="P48" s="253"/>
      <c r="Q48" s="98" t="s">
        <v>105</v>
      </c>
      <c r="R48" s="187" t="s">
        <v>49</v>
      </c>
      <c r="S48" s="94"/>
      <c r="T48" s="95"/>
      <c r="U48" s="49"/>
      <c r="V48" s="44"/>
      <c r="W48" s="94"/>
      <c r="X48" s="135"/>
    </row>
    <row r="49" spans="1:25" s="8" customFormat="1" ht="41.25" customHeight="1" thickTop="1" x14ac:dyDescent="0.25">
      <c r="A49" s="254" t="s">
        <v>18</v>
      </c>
      <c r="B49" s="250" t="s">
        <v>129</v>
      </c>
      <c r="C49" s="88"/>
      <c r="D49" s="88"/>
      <c r="E49" s="90"/>
      <c r="F49" s="90"/>
      <c r="G49" s="88"/>
      <c r="H49" s="89"/>
      <c r="I49" s="6"/>
      <c r="J49" s="89"/>
      <c r="K49" s="88"/>
      <c r="L49" s="89"/>
      <c r="M49" s="88"/>
      <c r="N49" s="89"/>
      <c r="O49" s="251" t="s">
        <v>18</v>
      </c>
      <c r="P49" s="258" t="s">
        <v>129</v>
      </c>
      <c r="Q49" s="88"/>
      <c r="R49" s="89"/>
      <c r="S49" s="88"/>
      <c r="T49" s="89"/>
      <c r="U49" s="88"/>
      <c r="V49" s="136"/>
      <c r="W49" s="91"/>
      <c r="X49" s="186"/>
    </row>
    <row r="50" spans="1:25" s="8" customFormat="1" ht="45" customHeight="1" thickBot="1" x14ac:dyDescent="0.3">
      <c r="A50" s="255"/>
      <c r="B50" s="256"/>
      <c r="C50" s="117" t="s">
        <v>147</v>
      </c>
      <c r="D50" s="118" t="s">
        <v>15</v>
      </c>
      <c r="E50" s="129" t="s">
        <v>95</v>
      </c>
      <c r="F50" s="175" t="s">
        <v>15</v>
      </c>
      <c r="G50" s="45"/>
      <c r="H50" s="95"/>
      <c r="I50" s="93" t="s">
        <v>132</v>
      </c>
      <c r="J50" s="170" t="s">
        <v>14</v>
      </c>
      <c r="K50" s="172"/>
      <c r="L50" s="95"/>
      <c r="M50" s="80"/>
      <c r="N50" s="95"/>
      <c r="O50" s="257"/>
      <c r="P50" s="259"/>
      <c r="Q50" s="172"/>
      <c r="R50" s="172"/>
      <c r="S50" s="172"/>
      <c r="T50" s="172"/>
      <c r="U50" s="6"/>
      <c r="V50" s="135"/>
      <c r="W50" s="98" t="s">
        <v>168</v>
      </c>
      <c r="X50" s="187" t="s">
        <v>49</v>
      </c>
      <c r="Y50" s="180"/>
    </row>
    <row r="51" spans="1:25" s="8" customFormat="1" ht="40.5" customHeight="1" thickTop="1" x14ac:dyDescent="0.25">
      <c r="A51" s="254" t="s">
        <v>19</v>
      </c>
      <c r="B51" s="250" t="s">
        <v>130</v>
      </c>
      <c r="C51" s="88"/>
      <c r="D51" s="89"/>
      <c r="E51" s="45"/>
      <c r="F51" s="89"/>
      <c r="G51" s="88"/>
      <c r="H51" s="89"/>
      <c r="I51" s="188" t="s">
        <v>102</v>
      </c>
      <c r="J51" s="79" t="s">
        <v>15</v>
      </c>
      <c r="K51" s="90"/>
      <c r="L51" s="91"/>
      <c r="M51" s="88"/>
      <c r="N51" s="157"/>
      <c r="O51" s="251" t="s">
        <v>19</v>
      </c>
      <c r="P51" s="253" t="s">
        <v>130</v>
      </c>
      <c r="Q51" s="88"/>
      <c r="R51" s="7"/>
      <c r="S51" s="88"/>
      <c r="T51" s="80"/>
      <c r="U51" s="88"/>
      <c r="V51" s="136"/>
      <c r="W51" s="102"/>
      <c r="X51" s="124"/>
    </row>
    <row r="52" spans="1:25" s="8" customFormat="1" ht="45" customHeight="1" thickBot="1" x14ac:dyDescent="0.3">
      <c r="A52" s="255"/>
      <c r="B52" s="256"/>
      <c r="C52" s="179" t="s">
        <v>137</v>
      </c>
      <c r="D52" s="231" t="s">
        <v>15</v>
      </c>
      <c r="E52" s="94"/>
      <c r="F52" s="46"/>
      <c r="G52" s="94"/>
      <c r="H52" s="46"/>
      <c r="I52" s="101" t="s">
        <v>145</v>
      </c>
      <c r="J52" s="118" t="s">
        <v>14</v>
      </c>
      <c r="K52" s="185" t="s">
        <v>143</v>
      </c>
      <c r="L52" s="184" t="s">
        <v>14</v>
      </c>
      <c r="M52" s="80"/>
      <c r="N52" s="95"/>
      <c r="O52" s="257"/>
      <c r="P52" s="253"/>
      <c r="Q52" s="94"/>
      <c r="R52" s="95"/>
      <c r="S52" s="94"/>
      <c r="T52" s="95"/>
      <c r="U52" s="159"/>
      <c r="V52" s="95"/>
      <c r="W52" s="94"/>
      <c r="X52" s="95"/>
    </row>
    <row r="53" spans="1:25" s="8" customFormat="1" ht="42.75" customHeight="1" thickTop="1" thickBot="1" x14ac:dyDescent="0.3">
      <c r="A53" s="140" t="s">
        <v>21</v>
      </c>
      <c r="B53" s="85" t="s">
        <v>131</v>
      </c>
      <c r="C53" s="88"/>
      <c r="D53" s="89"/>
      <c r="E53" s="141"/>
      <c r="F53" s="144"/>
      <c r="G53" s="189"/>
      <c r="H53" s="142"/>
      <c r="I53" s="141"/>
      <c r="J53" s="142"/>
      <c r="K53" s="141"/>
      <c r="L53" s="142"/>
      <c r="M53" s="141"/>
      <c r="N53" s="144"/>
      <c r="O53" s="168" t="s">
        <v>21</v>
      </c>
      <c r="P53" s="174" t="s">
        <v>131</v>
      </c>
      <c r="Q53" s="143"/>
      <c r="R53" s="142"/>
      <c r="S53" s="141"/>
      <c r="T53" s="142"/>
      <c r="U53" s="143"/>
      <c r="V53" s="144"/>
      <c r="W53" s="145"/>
      <c r="X53" s="146"/>
    </row>
    <row r="54" spans="1:25" s="8" customFormat="1" ht="42.75" hidden="1" customHeight="1" thickTop="1" thickBot="1" x14ac:dyDescent="0.3">
      <c r="A54" s="137" t="s">
        <v>42</v>
      </c>
      <c r="B54" s="193"/>
      <c r="C54" s="45"/>
      <c r="D54" s="46"/>
      <c r="E54" s="80"/>
      <c r="F54" s="81"/>
      <c r="G54" s="138"/>
      <c r="H54" s="81"/>
      <c r="I54" s="80"/>
      <c r="J54" s="81"/>
      <c r="K54" s="80"/>
      <c r="L54" s="81"/>
      <c r="M54" s="45"/>
      <c r="N54" s="81"/>
      <c r="O54" s="139" t="s">
        <v>42</v>
      </c>
      <c r="P54" s="72" t="s">
        <v>47</v>
      </c>
      <c r="Q54" s="119"/>
      <c r="R54" s="103"/>
      <c r="S54" s="45"/>
      <c r="T54" s="81"/>
      <c r="U54" s="47"/>
      <c r="V54" s="63"/>
      <c r="W54" s="119"/>
      <c r="X54" s="120"/>
    </row>
    <row r="55" spans="1:25" ht="29.25" customHeight="1" thickTop="1" x14ac:dyDescent="0.25">
      <c r="B55" s="194"/>
      <c r="C55" s="194"/>
      <c r="D55" s="194"/>
      <c r="G55" s="41"/>
      <c r="I55" s="15" t="s">
        <v>25</v>
      </c>
      <c r="J55" s="15"/>
      <c r="K55" s="16" t="s">
        <v>1</v>
      </c>
      <c r="L55" s="16" t="s">
        <v>26</v>
      </c>
      <c r="M55" s="16" t="s">
        <v>1</v>
      </c>
      <c r="N55" s="16" t="s">
        <v>26</v>
      </c>
      <c r="O55" s="267" t="s">
        <v>27</v>
      </c>
      <c r="P55" s="267"/>
      <c r="Q55" s="16" t="s">
        <v>28</v>
      </c>
      <c r="R55" s="16" t="s">
        <v>1</v>
      </c>
      <c r="S55" s="16" t="s">
        <v>26</v>
      </c>
      <c r="T55" s="16" t="s">
        <v>27</v>
      </c>
    </row>
    <row r="56" spans="1:25" ht="29.25" customHeight="1" x14ac:dyDescent="0.25">
      <c r="E56" t="s">
        <v>22</v>
      </c>
      <c r="I56" s="17" t="s">
        <v>29</v>
      </c>
      <c r="J56" s="18"/>
      <c r="K56" s="19">
        <f>2*(COUNTIF($C$4:$J$15,"TRANG")+COUNTIF($Q$4:$X$15,"TRANG")-COUNTIF(G15:J15,"TRANG"))</f>
        <v>18</v>
      </c>
      <c r="L56" s="19">
        <f>2*(COUNTIF($M$4:$N$15,"TRANG")+COUNTIF(K4:L15,"TRANG"))</f>
        <v>6</v>
      </c>
      <c r="M56" s="19">
        <f>2*(COUNTIF($C$4:$J$15,"TRANG")+COUNTIF($Q$4:$X$15,"TRANG")-COUNTIF(I15:L15,"TRANG"))</f>
        <v>18</v>
      </c>
      <c r="N56" s="19">
        <f>2*(COUNTIF($M$4:$N$15,"TRANG")+COUNTIF(K4:L15,"TRANG"))</f>
        <v>6</v>
      </c>
      <c r="O56" s="268">
        <f t="shared" ref="O56:O60" si="0">SUM(M56:N56)</f>
        <v>24</v>
      </c>
      <c r="P56" s="268"/>
      <c r="Q56" s="40" t="s">
        <v>29</v>
      </c>
      <c r="R56" s="19">
        <f>M56+M62+M69+M76</f>
        <v>54</v>
      </c>
      <c r="S56" s="19">
        <f>N56+N62+N69+N76</f>
        <v>22</v>
      </c>
      <c r="T56" s="19">
        <f t="shared" ref="T56:T60" si="1">SUM(R56:S56)</f>
        <v>76</v>
      </c>
    </row>
    <row r="57" spans="1:25" ht="29.25" customHeight="1" x14ac:dyDescent="0.25">
      <c r="E57" t="s">
        <v>22</v>
      </c>
      <c r="I57" s="20" t="s">
        <v>30</v>
      </c>
      <c r="J57" s="21"/>
      <c r="K57" s="22">
        <f>2*(COUNTIF($C$4:$J$15,"UYÊN")+COUNTIF($Q$4:$X$15,"UYÊN")-COUNTIF(G15:J15,"UYÊN"))</f>
        <v>16</v>
      </c>
      <c r="L57" s="22">
        <f>2*(COUNTIF($M$4:$N$15,"UYÊN")+COUNTIF(K4:L15,"UYÊN"))</f>
        <v>0</v>
      </c>
      <c r="M57" s="22">
        <f>2*(COUNTIF($C$4:$J$15,"UYÊN")+COUNTIF($Q$4:$X$15,"UYÊN")-COUNTIF(I15:L15,"UYÊN"))</f>
        <v>16</v>
      </c>
      <c r="N57" s="22">
        <f>2*(COUNTIF($M$4:$N$15,"UYÊN")+COUNTIF(K4:L15,"UYÊN"))</f>
        <v>0</v>
      </c>
      <c r="O57" s="269">
        <f t="shared" si="0"/>
        <v>16</v>
      </c>
      <c r="P57" s="269"/>
      <c r="Q57" s="33" t="s">
        <v>30</v>
      </c>
      <c r="R57" s="22">
        <f>M57+M63+M70+M77</f>
        <v>72</v>
      </c>
      <c r="S57" s="22">
        <f>N57+N63+N70+N77</f>
        <v>0</v>
      </c>
      <c r="T57" s="22">
        <f t="shared" si="1"/>
        <v>72</v>
      </c>
    </row>
    <row r="58" spans="1:25" ht="29.25" customHeight="1" x14ac:dyDescent="0.25">
      <c r="C58" s="230"/>
      <c r="G58" t="s">
        <v>22</v>
      </c>
      <c r="I58" s="23"/>
      <c r="J58" s="24"/>
      <c r="K58" s="10">
        <f>2*(COUNTIF($C$4:$J$15,"NGUYÊN")+COUNTIF($Q$4:$X$15,"NGUYÊN")-COUNTIF(G15:J15,"NGUYÊN"))</f>
        <v>0</v>
      </c>
      <c r="L58" s="10">
        <f>2*(COUNTIF($M$4:$N$15,"NGUYÊN")+COUNTIF(K3:L13,"NGUYÊN"))</f>
        <v>0</v>
      </c>
      <c r="M58" s="10">
        <f>2*(COUNTIF($C$4:$J$15,"NGUYÊN")+COUNTIF($Q$4:$X$15,"NGUYÊN")-COUNTIF(I15:L15,"NGUYÊN"))</f>
        <v>0</v>
      </c>
      <c r="N58" s="10">
        <f>2*(COUNTIF($M$4:$N$15,"NGUYÊN")+COUNTIF(K3:L13,"NGUYÊN"))</f>
        <v>0</v>
      </c>
      <c r="O58" s="270">
        <f t="shared" si="0"/>
        <v>0</v>
      </c>
      <c r="P58" s="270"/>
      <c r="Q58" s="35"/>
      <c r="R58" s="10">
        <f t="shared" ref="R58:S60" si="2">M58+M65+M72+M79</f>
        <v>0</v>
      </c>
      <c r="S58" s="10">
        <f t="shared" si="2"/>
        <v>0</v>
      </c>
      <c r="T58" s="10">
        <f t="shared" si="1"/>
        <v>0</v>
      </c>
    </row>
    <row r="59" spans="1:25" ht="29.25" customHeight="1" x14ac:dyDescent="0.25">
      <c r="I59" s="30" t="s">
        <v>78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271">
        <f>SUM(M59:N59)</f>
        <v>4</v>
      </c>
      <c r="P59" s="271"/>
      <c r="Q59" s="30" t="s">
        <v>78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25" ht="29.25" customHeight="1" x14ac:dyDescent="0.25">
      <c r="I60" s="75" t="s">
        <v>48</v>
      </c>
      <c r="J60" s="76"/>
      <c r="K60" s="77">
        <f>2*(COUNTIF($C$4:$J$15,"HIẾU")+COUNTIF($Q$4:$X$15,"HIẾU")-COUNTIF(G17:J17,"HIẾU"))</f>
        <v>6</v>
      </c>
      <c r="L60" s="77">
        <f>2*(COUNTIF($M$4:$N$15,"HIẾU")+COUNTIF(K5:L16,"HIẾU"))</f>
        <v>0</v>
      </c>
      <c r="M60" s="77">
        <f>2*(COUNTIF($C$4:$J$15,"HIẾU")+COUNTIF($Q$4:$X$15,"HIẾU")-COUNTIF(I18:L18,"HIẾU"))</f>
        <v>6</v>
      </c>
      <c r="N60" s="77">
        <f>2*(COUNTIF($M$4:$N$15,"HIẾU")+COUNTIF(K5:L16,"HIẾU"))</f>
        <v>0</v>
      </c>
      <c r="O60" s="272">
        <f t="shared" si="0"/>
        <v>6</v>
      </c>
      <c r="P60" s="273"/>
      <c r="Q60" s="77" t="s">
        <v>48</v>
      </c>
      <c r="R60" s="11">
        <f>M60+M67+M74+M81</f>
        <v>18</v>
      </c>
      <c r="S60" s="11">
        <f t="shared" si="2"/>
        <v>0</v>
      </c>
      <c r="T60" s="11">
        <f t="shared" si="1"/>
        <v>18</v>
      </c>
    </row>
    <row r="61" spans="1:25" ht="29.25" customHeight="1" x14ac:dyDescent="0.25">
      <c r="I61" s="15" t="s">
        <v>31</v>
      </c>
      <c r="J61" s="25"/>
      <c r="K61" s="16" t="s">
        <v>1</v>
      </c>
      <c r="L61" s="16" t="s">
        <v>26</v>
      </c>
      <c r="M61" s="16" t="s">
        <v>1</v>
      </c>
      <c r="N61" s="16" t="s">
        <v>26</v>
      </c>
      <c r="O61" s="267" t="s">
        <v>27</v>
      </c>
      <c r="P61" s="267"/>
      <c r="T61" s="43"/>
      <c r="U61" t="s">
        <v>32</v>
      </c>
    </row>
    <row r="62" spans="1:25" ht="29.25" customHeight="1" x14ac:dyDescent="0.25">
      <c r="I62" s="17" t="s">
        <v>29</v>
      </c>
      <c r="J62" s="18"/>
      <c r="K62" s="19">
        <f>2*(COUNTIF($C$17:$J$28,"TRANG")+COUNTIF($Q$17:$X$28,"TRANG")-COUNTIF(G28:J28,"TRANG"))</f>
        <v>10</v>
      </c>
      <c r="L62" s="19">
        <f>2*(COUNTIF($M$17:$N$28,"TRANG")+COUNTIF(K17:L28,"TRANG"))</f>
        <v>4</v>
      </c>
      <c r="M62" s="19">
        <f>2*(COUNTIF($C$17:$J$28,"TRANG")+COUNTIF($Q$17:$X$28,"TRANG")-COUNTIF(I28:L28,"TRANG"))</f>
        <v>10</v>
      </c>
      <c r="N62" s="19">
        <f>2*(COUNTIF($M$17:$N$28,"TRANG")+COUNTIF(K17:L28,"TRANG"))</f>
        <v>4</v>
      </c>
      <c r="O62" s="268">
        <f t="shared" ref="O62:O67" si="3">SUM(M62:N62)</f>
        <v>14</v>
      </c>
      <c r="P62" s="268"/>
      <c r="T62" s="43"/>
    </row>
    <row r="63" spans="1:25" ht="29.25" customHeight="1" x14ac:dyDescent="0.25">
      <c r="I63" s="20" t="s">
        <v>30</v>
      </c>
      <c r="J63" s="21"/>
      <c r="K63" s="33">
        <f>2*(COUNTIF($C$17:$J$28,"UYÊN")+COUNTIF($Q$17:$X$28,"UYÊN")-COUNTIF(G29:J29,"UYÊN"))</f>
        <v>20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20</v>
      </c>
      <c r="N63" s="22">
        <f>2*(COUNTIF($M$17:$N$28,"UYÊN")+COUNTIF(K17:L28,"UYÊN"))</f>
        <v>0</v>
      </c>
      <c r="O63" s="269">
        <f t="shared" si="3"/>
        <v>20</v>
      </c>
      <c r="P63" s="269"/>
      <c r="T63" s="43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275"/>
      <c r="P64" s="275"/>
      <c r="T64" s="43"/>
    </row>
    <row r="65" spans="7:20" ht="29.25" customHeight="1" x14ac:dyDescent="0.4">
      <c r="H65" s="26"/>
      <c r="I65" s="23"/>
      <c r="J65" s="24"/>
      <c r="K65" s="35">
        <f>2*(COUNTIF($C$17:$J$28,"NGUYÊN")+COUNTIF($Q$17:$X$28,"NGUYÊN")-COUNTIF(G31:J32,"NGUYÊN"))</f>
        <v>0</v>
      </c>
      <c r="L65" s="10">
        <f>2*(COUNTIF($M$17:$N$28,"NGUYÊN")+COUNTIF(K16:L26,"NGUYÊN"))</f>
        <v>0</v>
      </c>
      <c r="M65" s="10">
        <f>2*(COUNTIF($C$4:$J$15,"NGUYÊN")+COUNTIF($Q$4:$X$15,"NGUYÊN")-COUNTIF(H21:J21,"NGUYÊN"))</f>
        <v>0</v>
      </c>
      <c r="N65" s="10">
        <f>2*(COUNTIF($M$17:$N$28,"NGUYÊN")+COUNTIF(K16:L26,"NGUYÊN"))</f>
        <v>0</v>
      </c>
      <c r="O65" s="270">
        <f t="shared" si="3"/>
        <v>0</v>
      </c>
      <c r="P65" s="270"/>
      <c r="T65" s="43"/>
    </row>
    <row r="66" spans="7:20" ht="29.25" customHeight="1" x14ac:dyDescent="0.4">
      <c r="H66" s="26"/>
      <c r="I66" s="30" t="s">
        <v>78</v>
      </c>
      <c r="J66" s="31"/>
      <c r="K66" s="39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39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271">
        <f t="shared" si="3"/>
        <v>0</v>
      </c>
      <c r="P66" s="271"/>
      <c r="T66" s="43"/>
    </row>
    <row r="67" spans="7:20" ht="29.25" customHeight="1" x14ac:dyDescent="0.4">
      <c r="H67" s="26"/>
      <c r="I67" s="75" t="s">
        <v>48</v>
      </c>
      <c r="J67" s="76"/>
      <c r="K67" s="77">
        <f>2*(COUNTIF($C$17:$J$28,"HIẾU")+COUNTIF($Q$17:$X$28,"HIẾU")-COUNTIF(G33:J34,"HIẾU"))</f>
        <v>4</v>
      </c>
      <c r="L67" s="11">
        <f>2*(COUNTIF($M$17:$N$28,"HIẾU")+COUNTIF(K18:L29,"HIẾU"))</f>
        <v>0</v>
      </c>
      <c r="M67" s="77">
        <f>2*(COUNTIF($C$17:$J$28,"HIẾU")+COUNTIF($Q$17:$X$28,"HIẾU")-COUNTIF(I33:L34,"HIẾU"))</f>
        <v>4</v>
      </c>
      <c r="N67" s="11">
        <f>2*(COUNTIF($M$17:$N$28,"HIẾU")+COUNTIF(K18:L29,"HIẾU"))</f>
        <v>0</v>
      </c>
      <c r="O67" s="276">
        <f t="shared" si="3"/>
        <v>4</v>
      </c>
      <c r="P67" s="276"/>
      <c r="T67" s="43"/>
    </row>
    <row r="68" spans="7:20" ht="29.25" customHeight="1" x14ac:dyDescent="0.25">
      <c r="I68" s="15" t="s">
        <v>33</v>
      </c>
      <c r="J68" s="25"/>
      <c r="K68" s="16" t="s">
        <v>1</v>
      </c>
      <c r="L68" s="16" t="s">
        <v>26</v>
      </c>
      <c r="M68" s="16" t="s">
        <v>1</v>
      </c>
      <c r="N68" s="16" t="s">
        <v>26</v>
      </c>
      <c r="O68" s="267" t="s">
        <v>27</v>
      </c>
      <c r="P68" s="267"/>
      <c r="T68" s="43"/>
    </row>
    <row r="69" spans="7:20" ht="29.25" customHeight="1" x14ac:dyDescent="0.25">
      <c r="G69" s="274"/>
      <c r="I69" s="17" t="s">
        <v>29</v>
      </c>
      <c r="J69" s="18"/>
      <c r="K69" s="19">
        <f>2*(COUNTIF($C$30:$J$41,"TRANG")+COUNTIF($Q$30:$X$41,"TRANG")-COUNTIF($G$41:$J$41,"TRANG"))</f>
        <v>16</v>
      </c>
      <c r="L69" s="19">
        <f>2*(COUNTIF($M$30:$N$41,"TRANG")+COUNTIF(K31:L41,"TRANG"))</f>
        <v>6</v>
      </c>
      <c r="M69" s="19">
        <f>2*(COUNTIF($C$30:$J$41,"TRANG")+COUNTIF($Q$30:$X$41,"TRANG")-COUNTIF($G$41:$J$41,"TRANG"))</f>
        <v>16</v>
      </c>
      <c r="N69" s="19">
        <f>2*(COUNTIF($M$30:$N$41,"TRANG")+COUNTIF(K31:L41,"TRANG"))</f>
        <v>6</v>
      </c>
      <c r="O69" s="268">
        <f t="shared" ref="O69:O74" si="4">SUM(M69:N69)</f>
        <v>22</v>
      </c>
      <c r="P69" s="268"/>
      <c r="T69" s="43"/>
    </row>
    <row r="70" spans="7:20" ht="29.25" customHeight="1" x14ac:dyDescent="0.25">
      <c r="G70" s="274"/>
      <c r="I70" s="20" t="s">
        <v>30</v>
      </c>
      <c r="J70" s="21"/>
      <c r="K70" s="22">
        <f>2*(COUNTIF($C$30:$J$41,"UYÊN")+COUNTIF($Q$30:$X$41,"UYÊN")-COUNTIF($G$41:$J$41,"UYÊN"))</f>
        <v>20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20</v>
      </c>
      <c r="N70" s="22">
        <f>2*(COUNTIF($M$30:$N$41,"UYÊN")+COUNTIF(K31:L41,"UYÊN"))</f>
        <v>0</v>
      </c>
      <c r="O70" s="269">
        <f t="shared" si="4"/>
        <v>20</v>
      </c>
      <c r="P70" s="269"/>
      <c r="T70" s="43"/>
    </row>
    <row r="71" spans="7:20" ht="29.25" hidden="1" customHeight="1" x14ac:dyDescent="0.25">
      <c r="G71" s="274"/>
      <c r="I71" s="28"/>
      <c r="J71" s="29"/>
      <c r="K71" s="13"/>
      <c r="L71" s="13"/>
      <c r="M71" s="13"/>
      <c r="N71" s="13"/>
      <c r="O71" s="275"/>
      <c r="P71" s="275"/>
      <c r="T71" s="43"/>
    </row>
    <row r="72" spans="7:20" ht="29.25" customHeight="1" x14ac:dyDescent="0.25">
      <c r="G72" s="274"/>
      <c r="I72" s="23"/>
      <c r="J72" s="24"/>
      <c r="K72" s="10">
        <f>2*(COUNTIF($C$30:$J$41,"NGUYÊN")+COUNTIF($Q$30:$X$41,"NGUYÊN")-COUNTIF($G$41:$J$41,"NGUYÊN"))</f>
        <v>0</v>
      </c>
      <c r="L72" s="10">
        <f>2*(COUNTIF($M$30:$N$41,"NGUYÊN")+COUNTIF(K29:L39,"NGUYÊN"))</f>
        <v>0</v>
      </c>
      <c r="M72" s="10">
        <f>2*(COUNTIF($C$30:$J$41,"NGUYÊN")+COUNTIF($Q$30:$X$41,"NGUYÊN")-COUNTIF($G$41:$J$41,"NGUYÊN"))</f>
        <v>0</v>
      </c>
      <c r="N72" s="10">
        <f>2*(COUNTIF($M$30:$N$41,"NGUYÊN")+COUNTIF(K29:L39,"NGUYÊN"))</f>
        <v>0</v>
      </c>
      <c r="O72" s="270">
        <f t="shared" si="4"/>
        <v>0</v>
      </c>
      <c r="P72" s="270"/>
      <c r="T72" s="43"/>
    </row>
    <row r="73" spans="7:20" ht="29.25" customHeight="1" x14ac:dyDescent="0.25">
      <c r="G73" s="274"/>
      <c r="I73" s="30" t="s">
        <v>78</v>
      </c>
      <c r="J73" s="31"/>
      <c r="K73" s="32">
        <f>2*(COUNTIF($C$30:$J$41,"HOÀNG")+COUNTIF($Q$30:$X$41,"HOÀNG")-COUNTIF($G$41:$J$41,"HOÀNG"))</f>
        <v>4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4</v>
      </c>
      <c r="N73" s="32">
        <f>2*(COUNTIF($M$30:$N$41,"HOÀNG")+COUNTIF(K31:L41,"HOÀNG"))</f>
        <v>0</v>
      </c>
      <c r="O73" s="271">
        <f t="shared" si="4"/>
        <v>4</v>
      </c>
      <c r="P73" s="271"/>
      <c r="T73" s="43"/>
    </row>
    <row r="74" spans="7:20" ht="29.25" customHeight="1" x14ac:dyDescent="0.5">
      <c r="G74" s="74"/>
      <c r="I74" s="75" t="s">
        <v>48</v>
      </c>
      <c r="J74" s="76"/>
      <c r="K74" s="11">
        <f>2*(COUNTIF($C$30:$J$41,"HIẾU")+COUNTIF($Q$30:$X$41,"HIẾU")-COUNTIF($G$41:$J$41,"HIẾU"))</f>
        <v>4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4</v>
      </c>
      <c r="N74" s="11">
        <f>2*(COUNTIF($M$30:$N$41,"HIẾU")+COUNTIF(K32:L42,"HIẾU"))</f>
        <v>0</v>
      </c>
      <c r="O74" s="276">
        <f t="shared" si="4"/>
        <v>4</v>
      </c>
      <c r="P74" s="276"/>
      <c r="T74" s="43"/>
    </row>
    <row r="75" spans="7:20" ht="29.25" customHeight="1" x14ac:dyDescent="0.25">
      <c r="I75" s="15" t="s">
        <v>34</v>
      </c>
      <c r="J75" s="25"/>
      <c r="K75" s="16" t="s">
        <v>1</v>
      </c>
      <c r="L75" s="16" t="s">
        <v>26</v>
      </c>
      <c r="M75" s="16" t="s">
        <v>1</v>
      </c>
      <c r="N75" s="16" t="s">
        <v>26</v>
      </c>
      <c r="O75" s="267" t="s">
        <v>27</v>
      </c>
      <c r="P75" s="267"/>
      <c r="T75" s="43"/>
    </row>
    <row r="76" spans="7:20" ht="29.25" customHeight="1" x14ac:dyDescent="0.25">
      <c r="I76" s="17" t="s">
        <v>29</v>
      </c>
      <c r="J76" s="18"/>
      <c r="K76" s="19">
        <f>2*(COUNTIF($C$43:$J$54,"TRANG")+COUNTIF($Q$43:$X$54,"TRANG")-COUNTIF($G$54:$J$54,"TRANG"))</f>
        <v>10</v>
      </c>
      <c r="L76" s="19">
        <f>2*(COUNTIF($M$43:$N$54,"TRANG")+COUNTIF(K43:L54,"TRANG"))</f>
        <v>6</v>
      </c>
      <c r="M76" s="19">
        <f>2*(COUNTIF($C$43:$J$54,"TRANG")+COUNTIF($Q$43:$X$54,"TRANG")-COUNTIF($G$54:$J$54,"TRANG"))</f>
        <v>10</v>
      </c>
      <c r="N76" s="19">
        <f>2*(COUNTIF($M$43:$N$54,"TRANG")+COUNTIF(K43:L54,"TRANG"))</f>
        <v>6</v>
      </c>
      <c r="O76" s="268">
        <f t="shared" ref="O76:O81" si="5">SUM(M76:N76)</f>
        <v>16</v>
      </c>
      <c r="P76" s="268"/>
      <c r="T76" s="43"/>
    </row>
    <row r="77" spans="7:20" ht="29.25" customHeight="1" x14ac:dyDescent="0.25">
      <c r="I77" s="20" t="s">
        <v>30</v>
      </c>
      <c r="J77" s="21"/>
      <c r="K77" s="22">
        <f>2*(COUNTIF($C$43:$J$54,"UYÊN")+COUNTIF($Q$43:$X$54,"UYÊN")-COUNTIF($G$54:$J$54,"UYÊN"))</f>
        <v>16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16</v>
      </c>
      <c r="N77" s="22">
        <f>2*(COUNTIF($M$43:$N$54,"UYÊN")+COUNTIF(K43:L54,"UYÊN"))</f>
        <v>0</v>
      </c>
      <c r="O77" s="269">
        <f t="shared" si="5"/>
        <v>16</v>
      </c>
      <c r="P77" s="269"/>
      <c r="T77" s="43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275"/>
      <c r="P78" s="275"/>
      <c r="T78" s="43"/>
    </row>
    <row r="79" spans="7:20" ht="29.25" customHeight="1" x14ac:dyDescent="0.4">
      <c r="H79" s="26"/>
      <c r="I79" s="23"/>
      <c r="J79" s="24"/>
      <c r="K79" s="10">
        <f>2*(COUNTIF($C$43:$J$54,"NGUYÊN")+COUNTIF($Q$43:$X$54,"NGUYÊN")-COUNTIF($G$54:$J$54,"NGUYÊN"))</f>
        <v>0</v>
      </c>
      <c r="L79" s="10">
        <f>2*(COUNTIF($M$43:$N$54,"NGUYÊN")+COUNTIF(K42:L52,"NGUYÊN"))</f>
        <v>0</v>
      </c>
      <c r="M79" s="10">
        <f>2*(COUNTIF($C$43:$J$54,"NGUYÊN")+COUNTIF($Q$43:$X$54,"NGUYÊN")-COUNTIF($G$54:$J$54,"NGUYÊN"))</f>
        <v>0</v>
      </c>
      <c r="N79" s="10">
        <f>2*(COUNTIF($M$43:$N$54,"NGUYÊN")+COUNTIF(K42:L52,"NGUYÊN"))</f>
        <v>0</v>
      </c>
      <c r="O79" s="270">
        <f t="shared" si="5"/>
        <v>0</v>
      </c>
      <c r="P79" s="270"/>
      <c r="T79" s="43"/>
    </row>
    <row r="80" spans="7:20" ht="26.25" x14ac:dyDescent="0.4">
      <c r="H80" s="26"/>
      <c r="I80" s="30" t="s">
        <v>78</v>
      </c>
      <c r="J80" s="31"/>
      <c r="K80" s="32">
        <f>2*(COUNTIF($C$43:$J$54,"HOÀNG")+COUNTIF($Q$43:$X$54,"HOÀNG")-COUNTIF($G$54:$J$54,"HOÀNG"))</f>
        <v>0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0</v>
      </c>
      <c r="N80" s="32">
        <f>2*(COUNTIF($M$43:$N$54,"HOÀNG")+COUNTIF(K43:L54,"HOÀNG"))</f>
        <v>0</v>
      </c>
      <c r="O80" s="271">
        <f>SUM(M80:N80)</f>
        <v>0</v>
      </c>
      <c r="P80" s="271"/>
      <c r="T80" s="43"/>
    </row>
    <row r="81" spans="1:20" ht="26.25" x14ac:dyDescent="0.4">
      <c r="A81" s="41"/>
      <c r="H81" s="26"/>
      <c r="I81" s="75" t="s">
        <v>48</v>
      </c>
      <c r="J81" s="76"/>
      <c r="K81" s="11">
        <f>2*(COUNTIF($C$43:$J$54,"HIẾU")+COUNTIF($Q$43:$X$54,"HIẾU")-COUNTIF($G$54:$J$54,"HIẾU"))</f>
        <v>4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0</v>
      </c>
      <c r="O81" s="276">
        <f t="shared" si="5"/>
        <v>4</v>
      </c>
      <c r="P81" s="276"/>
      <c r="T81" s="43"/>
    </row>
    <row r="82" spans="1:20" x14ac:dyDescent="0.25">
      <c r="T82" s="43"/>
    </row>
    <row r="83" spans="1:20" x14ac:dyDescent="0.25">
      <c r="T83" s="43"/>
    </row>
  </sheetData>
  <mergeCells count="119">
    <mergeCell ref="O80:P80"/>
    <mergeCell ref="O81:P81"/>
    <mergeCell ref="O74:P74"/>
    <mergeCell ref="O75:P75"/>
    <mergeCell ref="O76:P76"/>
    <mergeCell ref="O77:P77"/>
    <mergeCell ref="O78:P78"/>
    <mergeCell ref="O79:P79"/>
    <mergeCell ref="O67:P67"/>
    <mergeCell ref="O68:P68"/>
    <mergeCell ref="G69:G73"/>
    <mergeCell ref="O69:P69"/>
    <mergeCell ref="O70:P70"/>
    <mergeCell ref="O71:P71"/>
    <mergeCell ref="O72:P72"/>
    <mergeCell ref="O73:P73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162F-F01E-4978-B05B-CFC5783E652B}">
  <dimension ref="B1:O19"/>
  <sheetViews>
    <sheetView zoomScale="41" zoomScaleNormal="41" workbookViewId="0">
      <selection activeCell="O19" sqref="O19"/>
    </sheetView>
  </sheetViews>
  <sheetFormatPr defaultRowHeight="33.75" x14ac:dyDescent="0.5"/>
  <cols>
    <col min="2" max="2" width="16.5703125" style="58" customWidth="1"/>
    <col min="3" max="3" width="32" style="58" customWidth="1"/>
    <col min="4" max="4" width="26.42578125" style="58" customWidth="1"/>
    <col min="5" max="5" width="41.5703125" style="58" customWidth="1"/>
    <col min="6" max="6" width="25.7109375" style="58" customWidth="1"/>
    <col min="7" max="7" width="32.7109375" style="58" customWidth="1"/>
    <col min="8" max="8" width="35.85546875" style="58" customWidth="1"/>
    <col min="9" max="9" width="16.5703125" style="58" customWidth="1"/>
    <col min="10" max="10" width="28" style="58" customWidth="1"/>
    <col min="11" max="11" width="24.85546875" style="58" customWidth="1"/>
    <col min="12" max="12" width="40.5703125" style="58" customWidth="1"/>
    <col min="13" max="13" width="27.140625" style="58" customWidth="1"/>
    <col min="14" max="14" width="34.42578125" style="58" customWidth="1"/>
    <col min="15" max="15" width="46.5703125" style="58" customWidth="1"/>
  </cols>
  <sheetData>
    <row r="1" spans="2:15" ht="87" customHeight="1" thickBot="1" x14ac:dyDescent="0.3">
      <c r="B1" s="292" t="s">
        <v>89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4"/>
    </row>
    <row r="2" spans="2:15" ht="54.75" customHeight="1" thickBot="1" x14ac:dyDescent="0.3">
      <c r="B2" s="295" t="str">
        <f>"Tuần "&amp;DAY(C4)&amp;"-"&amp;TEXT(C9,"dd/mm/yyyy")</f>
        <v>Tuần 5-09/01/2026</v>
      </c>
      <c r="C2" s="296"/>
      <c r="D2" s="296"/>
      <c r="E2" s="296"/>
      <c r="F2" s="296"/>
      <c r="G2" s="296"/>
      <c r="H2" s="297"/>
      <c r="I2" s="298" t="str">
        <f>"Tuần "&amp;DAY(J4)&amp;"-"&amp;TEXT(J9,"dd/mm/yyyy")</f>
        <v>Tuần 12-16/01/2026</v>
      </c>
      <c r="J2" s="299"/>
      <c r="K2" s="299"/>
      <c r="L2" s="299"/>
      <c r="M2" s="299"/>
      <c r="N2" s="299"/>
      <c r="O2" s="300"/>
    </row>
    <row r="3" spans="2:15" ht="67.5" customHeight="1" thickBot="1" x14ac:dyDescent="0.3">
      <c r="B3" s="51" t="s">
        <v>35</v>
      </c>
      <c r="C3" s="52" t="s">
        <v>1</v>
      </c>
      <c r="D3" s="52" t="s">
        <v>36</v>
      </c>
      <c r="E3" s="52" t="s">
        <v>37</v>
      </c>
      <c r="F3" s="52" t="s">
        <v>41</v>
      </c>
      <c r="G3" s="52" t="s">
        <v>44</v>
      </c>
      <c r="H3" s="52" t="s">
        <v>38</v>
      </c>
      <c r="I3" s="53" t="s">
        <v>35</v>
      </c>
      <c r="J3" s="52" t="s">
        <v>1</v>
      </c>
      <c r="K3" s="54" t="s">
        <v>36</v>
      </c>
      <c r="L3" s="54" t="s">
        <v>37</v>
      </c>
      <c r="M3" s="52" t="s">
        <v>41</v>
      </c>
      <c r="N3" s="52" t="s">
        <v>44</v>
      </c>
      <c r="O3" s="52" t="s">
        <v>38</v>
      </c>
    </row>
    <row r="4" spans="2:15" ht="62.25" customHeight="1" thickBot="1" x14ac:dyDescent="0.3">
      <c r="B4" s="61">
        <v>2</v>
      </c>
      <c r="C4" s="55">
        <v>46027</v>
      </c>
      <c r="D4" s="65"/>
      <c r="E4" s="64"/>
      <c r="F4" s="64"/>
      <c r="G4" s="64"/>
      <c r="H4" s="64"/>
      <c r="I4" s="62">
        <v>2</v>
      </c>
      <c r="J4" s="55">
        <f>C4+7</f>
        <v>46034</v>
      </c>
      <c r="K4" s="67"/>
      <c r="L4" s="197"/>
      <c r="M4" s="64"/>
      <c r="N4" s="64"/>
      <c r="O4" s="64"/>
    </row>
    <row r="5" spans="2:15" ht="63.75" customHeight="1" thickBot="1" x14ac:dyDescent="0.3">
      <c r="B5" s="61">
        <v>3</v>
      </c>
      <c r="C5" s="55">
        <f>C4+1</f>
        <v>46028</v>
      </c>
      <c r="D5" s="67" t="s">
        <v>83</v>
      </c>
      <c r="E5" s="64" t="s">
        <v>56</v>
      </c>
      <c r="F5" s="64" t="s">
        <v>14</v>
      </c>
      <c r="G5" s="64" t="s">
        <v>40</v>
      </c>
      <c r="H5" s="64"/>
      <c r="I5" s="62">
        <v>3</v>
      </c>
      <c r="J5" s="55">
        <f>C5+7</f>
        <v>46035</v>
      </c>
      <c r="K5" s="67" t="s">
        <v>58</v>
      </c>
      <c r="L5" s="64" t="s">
        <v>56</v>
      </c>
      <c r="M5" s="64" t="s">
        <v>14</v>
      </c>
      <c r="N5" s="64" t="s">
        <v>40</v>
      </c>
      <c r="O5" s="206"/>
    </row>
    <row r="6" spans="2:15" ht="62.25" customHeight="1" thickBot="1" x14ac:dyDescent="0.3">
      <c r="B6" s="61">
        <v>4</v>
      </c>
      <c r="C6" s="55">
        <f>C5+1</f>
        <v>46029</v>
      </c>
      <c r="D6" s="67" t="s">
        <v>84</v>
      </c>
      <c r="E6" s="64" t="s">
        <v>56</v>
      </c>
      <c r="F6" s="64" t="s">
        <v>14</v>
      </c>
      <c r="G6" s="64" t="s">
        <v>39</v>
      </c>
      <c r="H6" s="64"/>
      <c r="I6" s="62">
        <v>4</v>
      </c>
      <c r="J6" s="55">
        <f>C6+7</f>
        <v>46036</v>
      </c>
      <c r="K6" s="67" t="s">
        <v>73</v>
      </c>
      <c r="L6" s="64" t="s">
        <v>56</v>
      </c>
      <c r="M6" s="64" t="s">
        <v>14</v>
      </c>
      <c r="N6" s="64" t="s">
        <v>39</v>
      </c>
      <c r="O6" s="206"/>
    </row>
    <row r="7" spans="2:15" ht="62.25" customHeight="1" thickBot="1" x14ac:dyDescent="0.3">
      <c r="B7" s="289">
        <v>5</v>
      </c>
      <c r="C7" s="283">
        <f>C6+1</f>
        <v>46030</v>
      </c>
      <c r="D7" s="59" t="s">
        <v>85</v>
      </c>
      <c r="E7" s="64" t="s">
        <v>86</v>
      </c>
      <c r="F7" s="64" t="s">
        <v>14</v>
      </c>
      <c r="G7" s="64" t="s">
        <v>40</v>
      </c>
      <c r="H7" s="64"/>
      <c r="I7" s="301">
        <v>5</v>
      </c>
      <c r="J7" s="287">
        <f>C7+7</f>
        <v>46037</v>
      </c>
      <c r="K7" s="65" t="s">
        <v>53</v>
      </c>
      <c r="L7" s="197" t="s">
        <v>55</v>
      </c>
      <c r="M7" s="64" t="s">
        <v>14</v>
      </c>
      <c r="N7" s="64" t="s">
        <v>39</v>
      </c>
      <c r="O7" s="206"/>
    </row>
    <row r="8" spans="2:15" ht="62.25" customHeight="1" thickBot="1" x14ac:dyDescent="0.55000000000000004">
      <c r="B8" s="290"/>
      <c r="C8" s="291"/>
      <c r="D8" s="65" t="s">
        <v>87</v>
      </c>
      <c r="E8" s="64" t="s">
        <v>56</v>
      </c>
      <c r="F8" s="64" t="s">
        <v>14</v>
      </c>
      <c r="G8" s="64" t="s">
        <v>40</v>
      </c>
      <c r="H8" s="213"/>
      <c r="I8" s="302"/>
      <c r="J8" s="303"/>
      <c r="K8" s="65" t="s">
        <v>67</v>
      </c>
      <c r="L8" s="64" t="s">
        <v>56</v>
      </c>
      <c r="M8" s="64" t="s">
        <v>14</v>
      </c>
      <c r="N8" s="64" t="s">
        <v>39</v>
      </c>
      <c r="O8" s="206"/>
    </row>
    <row r="9" spans="2:15" ht="62.25" customHeight="1" thickBot="1" x14ac:dyDescent="0.3">
      <c r="B9" s="61">
        <v>6</v>
      </c>
      <c r="C9" s="66">
        <f>C7+1</f>
        <v>46031</v>
      </c>
      <c r="D9" s="59" t="s">
        <v>63</v>
      </c>
      <c r="E9" s="64" t="s">
        <v>56</v>
      </c>
      <c r="F9" s="64" t="s">
        <v>14</v>
      </c>
      <c r="G9" s="64" t="s">
        <v>39</v>
      </c>
      <c r="H9" s="64"/>
      <c r="I9" s="62">
        <v>6</v>
      </c>
      <c r="J9" s="55">
        <f>C9+7</f>
        <v>46038</v>
      </c>
      <c r="K9" s="67" t="s">
        <v>65</v>
      </c>
      <c r="L9" s="64" t="s">
        <v>56</v>
      </c>
      <c r="M9" s="64" t="s">
        <v>14</v>
      </c>
      <c r="N9" s="64" t="s">
        <v>40</v>
      </c>
      <c r="O9" s="206"/>
    </row>
    <row r="10" spans="2:15" ht="75" customHeight="1" thickBot="1" x14ac:dyDescent="0.3">
      <c r="B10" s="307" t="str">
        <f>"Tuần "&amp;DAY(C12)&amp;"-"&amp;TEXT(C17,"dd/mm/yyyy")</f>
        <v>Tuần 19-23/01/2026</v>
      </c>
      <c r="C10" s="308"/>
      <c r="D10" s="308"/>
      <c r="E10" s="308"/>
      <c r="F10" s="308"/>
      <c r="G10" s="308"/>
      <c r="H10" s="309"/>
      <c r="I10" s="310" t="str">
        <f>"Tuần "&amp;DAY(J12)&amp;"-"&amp;TEXT(J17,"dd/mm/yyyy")</f>
        <v>Tuần 26-30/01/2026</v>
      </c>
      <c r="J10" s="311"/>
      <c r="K10" s="311"/>
      <c r="L10" s="311"/>
      <c r="M10" s="311"/>
      <c r="N10" s="311"/>
      <c r="O10" s="312"/>
    </row>
    <row r="11" spans="2:15" ht="61.5" customHeight="1" thickBot="1" x14ac:dyDescent="0.3">
      <c r="B11" s="56" t="s">
        <v>35</v>
      </c>
      <c r="C11" s="52" t="s">
        <v>1</v>
      </c>
      <c r="D11" s="54" t="s">
        <v>36</v>
      </c>
      <c r="E11" s="52" t="s">
        <v>37</v>
      </c>
      <c r="F11" s="52" t="s">
        <v>41</v>
      </c>
      <c r="G11" s="52" t="s">
        <v>44</v>
      </c>
      <c r="H11" s="52" t="s">
        <v>38</v>
      </c>
      <c r="I11" s="57" t="s">
        <v>35</v>
      </c>
      <c r="J11" s="52" t="s">
        <v>1</v>
      </c>
      <c r="K11" s="52" t="s">
        <v>36</v>
      </c>
      <c r="L11" s="52" t="s">
        <v>37</v>
      </c>
      <c r="M11" s="52" t="s">
        <v>41</v>
      </c>
      <c r="N11" s="52" t="s">
        <v>44</v>
      </c>
      <c r="O11" s="52" t="s">
        <v>38</v>
      </c>
    </row>
    <row r="12" spans="2:15" ht="72.75" customHeight="1" thickBot="1" x14ac:dyDescent="0.3">
      <c r="B12" s="69">
        <v>2</v>
      </c>
      <c r="C12" s="55">
        <f>J4+7</f>
        <v>46041</v>
      </c>
      <c r="D12" s="65"/>
      <c r="E12" s="197"/>
      <c r="F12" s="64"/>
      <c r="G12" s="64"/>
      <c r="H12" s="64"/>
      <c r="I12" s="68">
        <v>2</v>
      </c>
      <c r="J12" s="55">
        <f>C12+7</f>
        <v>46048</v>
      </c>
      <c r="K12" s="65"/>
      <c r="L12" s="197"/>
      <c r="M12" s="64"/>
      <c r="N12" s="64"/>
      <c r="O12" s="195"/>
    </row>
    <row r="13" spans="2:15" ht="72.75" customHeight="1" thickBot="1" x14ac:dyDescent="0.3">
      <c r="B13" s="69">
        <v>3</v>
      </c>
      <c r="C13" s="55">
        <f>J5+7</f>
        <v>46042</v>
      </c>
      <c r="D13" s="67" t="s">
        <v>57</v>
      </c>
      <c r="E13" s="64" t="s">
        <v>56</v>
      </c>
      <c r="F13" s="64" t="s">
        <v>14</v>
      </c>
      <c r="G13" s="64" t="s">
        <v>40</v>
      </c>
      <c r="H13" s="195"/>
      <c r="I13" s="68">
        <v>3</v>
      </c>
      <c r="J13" s="55">
        <f>C13+7</f>
        <v>46049</v>
      </c>
      <c r="K13" s="65" t="s">
        <v>65</v>
      </c>
      <c r="L13" s="64" t="s">
        <v>56</v>
      </c>
      <c r="M13" s="64" t="s">
        <v>14</v>
      </c>
      <c r="N13" s="64" t="s">
        <v>40</v>
      </c>
      <c r="O13" s="195"/>
    </row>
    <row r="14" spans="2:15" ht="72.75" customHeight="1" thickBot="1" x14ac:dyDescent="0.3">
      <c r="B14" s="69">
        <v>4</v>
      </c>
      <c r="C14" s="55">
        <f>J6+7</f>
        <v>46043</v>
      </c>
      <c r="D14" s="67" t="s">
        <v>64</v>
      </c>
      <c r="E14" s="64" t="s">
        <v>56</v>
      </c>
      <c r="F14" s="64" t="s">
        <v>14</v>
      </c>
      <c r="G14" s="64" t="s">
        <v>40</v>
      </c>
      <c r="H14" s="195"/>
      <c r="I14" s="68">
        <v>4</v>
      </c>
      <c r="J14" s="55">
        <f>C14+7</f>
        <v>46050</v>
      </c>
      <c r="K14" s="204" t="s">
        <v>66</v>
      </c>
      <c r="L14" s="205" t="s">
        <v>56</v>
      </c>
      <c r="M14" s="205" t="s">
        <v>14</v>
      </c>
      <c r="N14" s="205" t="s">
        <v>88</v>
      </c>
      <c r="O14" s="205" t="s">
        <v>75</v>
      </c>
    </row>
    <row r="15" spans="2:15" ht="72.75" customHeight="1" thickBot="1" x14ac:dyDescent="0.3">
      <c r="B15" s="304">
        <v>5</v>
      </c>
      <c r="C15" s="283">
        <f>J7+7</f>
        <v>46044</v>
      </c>
      <c r="D15" s="59" t="s">
        <v>85</v>
      </c>
      <c r="E15" s="64" t="s">
        <v>86</v>
      </c>
      <c r="F15" s="64" t="s">
        <v>14</v>
      </c>
      <c r="G15" s="64" t="s">
        <v>40</v>
      </c>
      <c r="H15" s="195"/>
      <c r="I15" s="285">
        <v>5</v>
      </c>
      <c r="J15" s="287">
        <f>C15+7</f>
        <v>46051</v>
      </c>
      <c r="K15" s="279" t="s">
        <v>73</v>
      </c>
      <c r="L15" s="277" t="s">
        <v>56</v>
      </c>
      <c r="M15" s="277" t="s">
        <v>14</v>
      </c>
      <c r="N15" s="277" t="s">
        <v>39</v>
      </c>
      <c r="O15" s="195"/>
    </row>
    <row r="16" spans="2:15" ht="72.75" customHeight="1" thickBot="1" x14ac:dyDescent="0.3">
      <c r="B16" s="313"/>
      <c r="C16" s="284"/>
      <c r="D16" s="65" t="s">
        <v>84</v>
      </c>
      <c r="E16" s="64" t="s">
        <v>56</v>
      </c>
      <c r="F16" s="64" t="s">
        <v>14</v>
      </c>
      <c r="G16" s="64" t="s">
        <v>39</v>
      </c>
      <c r="H16" s="195"/>
      <c r="I16" s="286"/>
      <c r="J16" s="288"/>
      <c r="K16" s="280"/>
      <c r="L16" s="278"/>
      <c r="M16" s="278"/>
      <c r="N16" s="278"/>
      <c r="O16" s="195"/>
    </row>
    <row r="17" spans="2:15" ht="72.75" customHeight="1" thickBot="1" x14ac:dyDescent="0.3">
      <c r="B17" s="304">
        <v>6</v>
      </c>
      <c r="C17" s="287">
        <f>J9+7</f>
        <v>46045</v>
      </c>
      <c r="D17" s="279" t="s">
        <v>63</v>
      </c>
      <c r="E17" s="281" t="s">
        <v>56</v>
      </c>
      <c r="F17" s="277" t="s">
        <v>14</v>
      </c>
      <c r="G17" s="277" t="s">
        <v>39</v>
      </c>
      <c r="H17" s="195"/>
      <c r="I17" s="285">
        <v>6</v>
      </c>
      <c r="J17" s="287">
        <f>C17+7</f>
        <v>46052</v>
      </c>
      <c r="K17" s="59" t="s">
        <v>67</v>
      </c>
      <c r="L17" s="197" t="s">
        <v>55</v>
      </c>
      <c r="M17" s="64" t="s">
        <v>14</v>
      </c>
      <c r="N17" s="64" t="s">
        <v>39</v>
      </c>
      <c r="O17" s="64"/>
    </row>
    <row r="18" spans="2:15" ht="72.75" customHeight="1" thickBot="1" x14ac:dyDescent="0.3">
      <c r="B18" s="305"/>
      <c r="C18" s="303"/>
      <c r="D18" s="280"/>
      <c r="E18" s="282"/>
      <c r="F18" s="278"/>
      <c r="G18" s="278"/>
      <c r="H18" s="64"/>
      <c r="I18" s="306"/>
      <c r="J18" s="303"/>
      <c r="K18" s="59" t="s">
        <v>53</v>
      </c>
      <c r="L18" s="64" t="s">
        <v>56</v>
      </c>
      <c r="M18" s="64" t="s">
        <v>14</v>
      </c>
      <c r="N18" s="64" t="s">
        <v>39</v>
      </c>
      <c r="O18" s="64"/>
    </row>
    <row r="19" spans="2:15" x14ac:dyDescent="0.5">
      <c r="B19" s="73"/>
      <c r="C19" s="73"/>
      <c r="D19" s="73"/>
      <c r="E19" s="73"/>
      <c r="F19" s="73"/>
      <c r="G19" s="73"/>
      <c r="H19" s="73"/>
      <c r="I19" s="73"/>
    </row>
  </sheetData>
  <mergeCells count="25">
    <mergeCell ref="B17:B18"/>
    <mergeCell ref="C17:C18"/>
    <mergeCell ref="I17:I18"/>
    <mergeCell ref="J17:J18"/>
    <mergeCell ref="B10:H10"/>
    <mergeCell ref="I10:O10"/>
    <mergeCell ref="B15:B16"/>
    <mergeCell ref="B7:B8"/>
    <mergeCell ref="C7:C8"/>
    <mergeCell ref="B1:O1"/>
    <mergeCell ref="B2:H2"/>
    <mergeCell ref="I2:O2"/>
    <mergeCell ref="I7:I8"/>
    <mergeCell ref="J7:J8"/>
    <mergeCell ref="N15:N16"/>
    <mergeCell ref="D17:D18"/>
    <mergeCell ref="E17:E18"/>
    <mergeCell ref="F17:F18"/>
    <mergeCell ref="C15:C16"/>
    <mergeCell ref="I15:I16"/>
    <mergeCell ref="K15:K16"/>
    <mergeCell ref="L15:L16"/>
    <mergeCell ref="M15:M16"/>
    <mergeCell ref="G17:G18"/>
    <mergeCell ref="J15:J16"/>
  </mergeCells>
  <phoneticPr fontId="2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DBD0-45DC-4CE8-8760-C863E676B8BF}">
  <dimension ref="B1:O21"/>
  <sheetViews>
    <sheetView zoomScale="41" zoomScaleNormal="41" workbookViewId="0">
      <selection activeCell="E13" sqref="E13"/>
    </sheetView>
  </sheetViews>
  <sheetFormatPr defaultRowHeight="33.75" x14ac:dyDescent="0.5"/>
  <cols>
    <col min="2" max="2" width="16.5703125" style="58" customWidth="1"/>
    <col min="3" max="3" width="29.85546875" style="58" customWidth="1"/>
    <col min="4" max="4" width="89.5703125" style="58" customWidth="1"/>
    <col min="5" max="5" width="36.5703125" style="58" customWidth="1"/>
    <col min="6" max="6" width="32.7109375" style="58" customWidth="1"/>
    <col min="7" max="7" width="16.5703125" style="58" customWidth="1"/>
    <col min="8" max="8" width="26.85546875" style="58" customWidth="1"/>
    <col min="9" max="9" width="113.42578125" style="58" customWidth="1"/>
    <col min="10" max="10" width="36.5703125" style="58" customWidth="1"/>
    <col min="11" max="11" width="30.5703125" style="58" customWidth="1"/>
  </cols>
  <sheetData>
    <row r="1" spans="2:11" ht="78.75" customHeight="1" thickBot="1" x14ac:dyDescent="0.3">
      <c r="B1" s="292" t="s">
        <v>90</v>
      </c>
      <c r="C1" s="293"/>
      <c r="D1" s="293"/>
      <c r="E1" s="293"/>
      <c r="F1" s="293"/>
      <c r="G1" s="293"/>
      <c r="H1" s="293"/>
      <c r="I1" s="293"/>
      <c r="J1" s="293"/>
      <c r="K1" s="294"/>
    </row>
    <row r="2" spans="2:11" ht="54" customHeight="1" thickBot="1" x14ac:dyDescent="0.3">
      <c r="B2" s="295" t="str">
        <f>"Tuần "&amp;DAY(C4)&amp;"-"&amp;TEXT(C11,"dd/mm/yyyy")</f>
        <v>Tuần 5-09/01/2025</v>
      </c>
      <c r="C2" s="296"/>
      <c r="D2" s="296"/>
      <c r="E2" s="296"/>
      <c r="F2" s="297"/>
      <c r="G2" s="298" t="str">
        <f>"Tuần "&amp;DAY(H4)&amp;"-"&amp;TEXT(H11,"dd/mm/yyyy")</f>
        <v>Tuần 12-16/01/2025</v>
      </c>
      <c r="H2" s="299"/>
      <c r="I2" s="299"/>
      <c r="J2" s="299"/>
      <c r="K2" s="300"/>
    </row>
    <row r="3" spans="2:11" ht="58.5" customHeight="1" thickBot="1" x14ac:dyDescent="0.3">
      <c r="B3" s="51" t="s">
        <v>35</v>
      </c>
      <c r="C3" s="52" t="s">
        <v>1</v>
      </c>
      <c r="D3" s="52" t="s">
        <v>36</v>
      </c>
      <c r="E3" s="52" t="s">
        <v>37</v>
      </c>
      <c r="F3" s="52" t="s">
        <v>41</v>
      </c>
      <c r="G3" s="53" t="s">
        <v>35</v>
      </c>
      <c r="H3" s="52" t="s">
        <v>1</v>
      </c>
      <c r="I3" s="54" t="s">
        <v>36</v>
      </c>
      <c r="J3" s="54" t="s">
        <v>37</v>
      </c>
      <c r="K3" s="52" t="s">
        <v>41</v>
      </c>
    </row>
    <row r="4" spans="2:11" ht="58.5" customHeight="1" thickBot="1" x14ac:dyDescent="0.3">
      <c r="B4" s="61">
        <v>2</v>
      </c>
      <c r="C4" s="55">
        <v>45662</v>
      </c>
      <c r="D4" s="65" t="s">
        <v>59</v>
      </c>
      <c r="E4" s="182" t="s">
        <v>52</v>
      </c>
      <c r="F4" s="201" t="s">
        <v>50</v>
      </c>
      <c r="G4" s="62">
        <v>2</v>
      </c>
      <c r="H4" s="55">
        <f>C4+7</f>
        <v>45669</v>
      </c>
      <c r="I4" s="67" t="s">
        <v>59</v>
      </c>
      <c r="J4" s="182" t="s">
        <v>52</v>
      </c>
      <c r="K4" s="201" t="s">
        <v>50</v>
      </c>
    </row>
    <row r="5" spans="2:11" ht="59.25" customHeight="1" thickBot="1" x14ac:dyDescent="0.3">
      <c r="B5" s="61">
        <v>3</v>
      </c>
      <c r="C5" s="55">
        <f>C4+1</f>
        <v>45663</v>
      </c>
      <c r="D5" s="65" t="s">
        <v>61</v>
      </c>
      <c r="E5" s="182" t="s">
        <v>56</v>
      </c>
      <c r="F5" s="201" t="s">
        <v>50</v>
      </c>
      <c r="G5" s="62">
        <v>3</v>
      </c>
      <c r="H5" s="55">
        <f>C5+7</f>
        <v>45670</v>
      </c>
      <c r="I5" s="65" t="s">
        <v>80</v>
      </c>
      <c r="J5" s="182" t="s">
        <v>52</v>
      </c>
      <c r="K5" s="201" t="s">
        <v>50</v>
      </c>
    </row>
    <row r="6" spans="2:11" ht="59.25" customHeight="1" thickBot="1" x14ac:dyDescent="0.3">
      <c r="B6" s="61">
        <v>4</v>
      </c>
      <c r="C6" s="55">
        <f>C5+1</f>
        <v>45664</v>
      </c>
      <c r="D6" s="65" t="s">
        <v>69</v>
      </c>
      <c r="E6" s="182" t="s">
        <v>52</v>
      </c>
      <c r="F6" s="201" t="s">
        <v>50</v>
      </c>
      <c r="G6" s="62">
        <v>4</v>
      </c>
      <c r="H6" s="66">
        <f>C6+7</f>
        <v>45671</v>
      </c>
      <c r="I6" s="65" t="s">
        <v>69</v>
      </c>
      <c r="J6" s="182" t="s">
        <v>52</v>
      </c>
      <c r="K6" s="201" t="s">
        <v>50</v>
      </c>
    </row>
    <row r="7" spans="2:11" ht="59.25" customHeight="1" thickBot="1" x14ac:dyDescent="0.3">
      <c r="B7" s="289">
        <v>5</v>
      </c>
      <c r="C7" s="283">
        <f>C6+1</f>
        <v>45665</v>
      </c>
      <c r="D7" s="204" t="s">
        <v>79</v>
      </c>
      <c r="E7" s="207" t="s">
        <v>55</v>
      </c>
      <c r="F7" s="208" t="s">
        <v>77</v>
      </c>
      <c r="G7" s="301">
        <v>5</v>
      </c>
      <c r="H7" s="287">
        <f>C7+7</f>
        <v>45672</v>
      </c>
      <c r="I7" s="279" t="s">
        <v>91</v>
      </c>
      <c r="J7" s="281" t="s">
        <v>43</v>
      </c>
      <c r="K7" s="277" t="s">
        <v>50</v>
      </c>
    </row>
    <row r="8" spans="2:11" ht="59.25" customHeight="1" thickBot="1" x14ac:dyDescent="0.3">
      <c r="B8" s="322"/>
      <c r="C8" s="284"/>
      <c r="D8" s="65" t="s">
        <v>60</v>
      </c>
      <c r="E8" s="182" t="s">
        <v>55</v>
      </c>
      <c r="F8" s="201" t="s">
        <v>50</v>
      </c>
      <c r="G8" s="323"/>
      <c r="H8" s="288"/>
      <c r="I8" s="324"/>
      <c r="J8" s="314"/>
      <c r="K8" s="315"/>
    </row>
    <row r="9" spans="2:11" ht="59.25" customHeight="1" x14ac:dyDescent="0.25">
      <c r="B9" s="322"/>
      <c r="C9" s="284"/>
      <c r="D9" s="204" t="s">
        <v>70</v>
      </c>
      <c r="E9" s="207" t="s">
        <v>56</v>
      </c>
      <c r="F9" s="208" t="s">
        <v>77</v>
      </c>
      <c r="G9" s="323"/>
      <c r="H9" s="288"/>
      <c r="I9" s="324"/>
      <c r="J9" s="314"/>
      <c r="K9" s="315"/>
    </row>
    <row r="10" spans="2:11" ht="59.25" customHeight="1" thickBot="1" x14ac:dyDescent="0.3">
      <c r="B10" s="322"/>
      <c r="C10" s="284"/>
      <c r="D10" s="212" t="s">
        <v>82</v>
      </c>
      <c r="E10" s="212" t="s">
        <v>56</v>
      </c>
      <c r="F10" s="212" t="s">
        <v>50</v>
      </c>
      <c r="G10" s="323"/>
      <c r="H10" s="288"/>
      <c r="I10" s="280"/>
      <c r="J10" s="282"/>
      <c r="K10" s="278"/>
    </row>
    <row r="11" spans="2:11" ht="59.25" customHeight="1" thickBot="1" x14ac:dyDescent="0.3">
      <c r="B11" s="61">
        <v>6</v>
      </c>
      <c r="C11" s="66">
        <f>C7+1</f>
        <v>45666</v>
      </c>
      <c r="D11" s="65"/>
      <c r="E11" s="182"/>
      <c r="F11" s="201"/>
      <c r="G11" s="62">
        <v>6</v>
      </c>
      <c r="H11" s="55">
        <f>C11+7</f>
        <v>45673</v>
      </c>
      <c r="I11" s="204" t="s">
        <v>71</v>
      </c>
      <c r="J11" s="207" t="s">
        <v>74</v>
      </c>
      <c r="K11" s="208" t="s">
        <v>77</v>
      </c>
    </row>
    <row r="12" spans="2:11" ht="52.5" customHeight="1" thickBot="1" x14ac:dyDescent="0.3">
      <c r="B12" s="307" t="str">
        <f>"Tuần "&amp;DAY(C14)&amp;"-"&amp;TEXT(C20,"dd/mm/yyyy")</f>
        <v>Tuần 19-23/01/2025</v>
      </c>
      <c r="C12" s="308"/>
      <c r="D12" s="308"/>
      <c r="E12" s="308"/>
      <c r="F12" s="309"/>
      <c r="G12" s="310" t="str">
        <f>"Tuần "&amp;DAY(H14)&amp;"-"&amp;TEXT(H20,"dd/mm/yyyy")</f>
        <v>Tuần 26-30/01/2025</v>
      </c>
      <c r="H12" s="311"/>
      <c r="I12" s="311"/>
      <c r="J12" s="311"/>
      <c r="K12" s="312"/>
    </row>
    <row r="13" spans="2:11" ht="51" customHeight="1" thickBot="1" x14ac:dyDescent="0.3">
      <c r="B13" s="56" t="s">
        <v>35</v>
      </c>
      <c r="C13" s="52" t="s">
        <v>1</v>
      </c>
      <c r="D13" s="54" t="s">
        <v>36</v>
      </c>
      <c r="E13" s="52" t="s">
        <v>37</v>
      </c>
      <c r="F13" s="52" t="s">
        <v>41</v>
      </c>
      <c r="G13" s="57" t="s">
        <v>35</v>
      </c>
      <c r="H13" s="52" t="s">
        <v>1</v>
      </c>
      <c r="I13" s="52" t="s">
        <v>36</v>
      </c>
      <c r="J13" s="52" t="s">
        <v>37</v>
      </c>
      <c r="K13" s="52" t="s">
        <v>41</v>
      </c>
    </row>
    <row r="14" spans="2:11" ht="69" customHeight="1" thickBot="1" x14ac:dyDescent="0.3">
      <c r="B14" s="69">
        <v>2</v>
      </c>
      <c r="C14" s="55">
        <f>H4+7</f>
        <v>45676</v>
      </c>
      <c r="D14" s="67" t="s">
        <v>59</v>
      </c>
      <c r="E14" s="182" t="s">
        <v>52</v>
      </c>
      <c r="F14" s="201" t="s">
        <v>50</v>
      </c>
      <c r="G14" s="202">
        <v>2</v>
      </c>
      <c r="H14" s="203">
        <f>C14+7</f>
        <v>45683</v>
      </c>
      <c r="I14" s="65" t="s">
        <v>59</v>
      </c>
      <c r="J14" s="182" t="s">
        <v>52</v>
      </c>
      <c r="K14" s="201" t="s">
        <v>50</v>
      </c>
    </row>
    <row r="15" spans="2:11" ht="69" customHeight="1" thickBot="1" x14ac:dyDescent="0.3">
      <c r="B15" s="69">
        <v>3</v>
      </c>
      <c r="C15" s="66">
        <f>H5+7</f>
        <v>45677</v>
      </c>
      <c r="D15" s="65"/>
      <c r="E15" s="182"/>
      <c r="F15" s="201"/>
      <c r="G15" s="68">
        <v>3</v>
      </c>
      <c r="H15" s="55">
        <f>C15+7</f>
        <v>45684</v>
      </c>
      <c r="I15" s="65" t="s">
        <v>72</v>
      </c>
      <c r="J15" s="182" t="s">
        <v>52</v>
      </c>
      <c r="K15" s="201" t="s">
        <v>50</v>
      </c>
    </row>
    <row r="16" spans="2:11" ht="69" customHeight="1" thickBot="1" x14ac:dyDescent="0.3">
      <c r="B16" s="69">
        <v>4</v>
      </c>
      <c r="C16" s="55">
        <f>H6+7</f>
        <v>45678</v>
      </c>
      <c r="D16" s="67" t="s">
        <v>69</v>
      </c>
      <c r="E16" s="182" t="s">
        <v>52</v>
      </c>
      <c r="F16" s="209" t="s">
        <v>50</v>
      </c>
      <c r="G16" s="211">
        <v>4</v>
      </c>
      <c r="H16" s="210">
        <f>C16+7</f>
        <v>45685</v>
      </c>
      <c r="I16" s="67" t="s">
        <v>69</v>
      </c>
      <c r="J16" s="182" t="s">
        <v>52</v>
      </c>
      <c r="K16" s="209" t="s">
        <v>50</v>
      </c>
    </row>
    <row r="17" spans="2:15" ht="69" customHeight="1" thickTop="1" thickBot="1" x14ac:dyDescent="0.3">
      <c r="B17" s="304">
        <v>5</v>
      </c>
      <c r="C17" s="283">
        <f>H7+7</f>
        <v>45679</v>
      </c>
      <c r="D17" s="220" t="s">
        <v>79</v>
      </c>
      <c r="E17" s="207" t="s">
        <v>55</v>
      </c>
      <c r="F17" s="208" t="s">
        <v>77</v>
      </c>
      <c r="G17" s="285">
        <v>5</v>
      </c>
      <c r="H17" s="316">
        <f>C17+7</f>
        <v>45686</v>
      </c>
      <c r="I17" s="319" t="s">
        <v>91</v>
      </c>
      <c r="J17" s="320" t="s">
        <v>43</v>
      </c>
      <c r="K17" s="321" t="s">
        <v>50</v>
      </c>
    </row>
    <row r="18" spans="2:15" ht="69" customHeight="1" thickTop="1" thickBot="1" x14ac:dyDescent="0.3">
      <c r="B18" s="313"/>
      <c r="C18" s="284"/>
      <c r="D18" s="204" t="s">
        <v>70</v>
      </c>
      <c r="E18" s="207" t="s">
        <v>56</v>
      </c>
      <c r="F18" s="208" t="s">
        <v>77</v>
      </c>
      <c r="G18" s="286"/>
      <c r="H18" s="317"/>
      <c r="I18" s="319"/>
      <c r="J18" s="321"/>
      <c r="K18" s="321"/>
    </row>
    <row r="19" spans="2:15" ht="69" customHeight="1" thickTop="1" thickBot="1" x14ac:dyDescent="0.3">
      <c r="B19" s="305"/>
      <c r="C19" s="291"/>
      <c r="D19" s="65" t="s">
        <v>81</v>
      </c>
      <c r="E19" s="182" t="s">
        <v>56</v>
      </c>
      <c r="F19" s="201" t="s">
        <v>50</v>
      </c>
      <c r="G19" s="306"/>
      <c r="H19" s="318"/>
      <c r="I19" s="319"/>
      <c r="J19" s="321"/>
      <c r="K19" s="321"/>
    </row>
    <row r="20" spans="2:15" ht="69" customHeight="1" thickBot="1" x14ac:dyDescent="0.3">
      <c r="B20" s="214">
        <v>6</v>
      </c>
      <c r="C20" s="215">
        <f>H11+7</f>
        <v>45680</v>
      </c>
      <c r="D20" s="216"/>
      <c r="E20" s="217"/>
      <c r="F20" s="218"/>
      <c r="G20" s="219">
        <v>6</v>
      </c>
      <c r="H20" s="215">
        <f>C20+7</f>
        <v>45687</v>
      </c>
      <c r="I20" s="221" t="s">
        <v>62</v>
      </c>
      <c r="J20" s="222" t="s">
        <v>74</v>
      </c>
      <c r="K20" s="223" t="s">
        <v>77</v>
      </c>
    </row>
    <row r="21" spans="2:15" x14ac:dyDescent="0.5">
      <c r="L21" s="58"/>
      <c r="M21" s="58"/>
      <c r="N21" s="58"/>
      <c r="O21" s="58"/>
    </row>
  </sheetData>
  <mergeCells count="19">
    <mergeCell ref="B1:K1"/>
    <mergeCell ref="B2:F2"/>
    <mergeCell ref="G2:K2"/>
    <mergeCell ref="B7:B10"/>
    <mergeCell ref="C7:C10"/>
    <mergeCell ref="G7:G10"/>
    <mergeCell ref="H7:H10"/>
    <mergeCell ref="I7:I10"/>
    <mergeCell ref="B12:F12"/>
    <mergeCell ref="G12:K12"/>
    <mergeCell ref="J7:J10"/>
    <mergeCell ref="K7:K10"/>
    <mergeCell ref="G17:G19"/>
    <mergeCell ref="H17:H19"/>
    <mergeCell ref="B17:B19"/>
    <mergeCell ref="C17:C19"/>
    <mergeCell ref="I17:I19"/>
    <mergeCell ref="J17:J19"/>
    <mergeCell ref="K17:K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T.06&amp;07.2026</vt:lpstr>
      <vt:lpstr>T.06&amp;07.2026 (2)</vt:lpstr>
      <vt:lpstr>LỊCH KS 01.2026</vt:lpstr>
      <vt:lpstr>LỊCH TTLK 01.2026</vt:lpstr>
      <vt:lpstr>'T.06&amp;07.2026'!Trang</vt:lpstr>
      <vt:lpstr>'T.06&amp;07.2026 (2)'!Trang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2026-06-25T07:38:33Z</dcterms:modified>
  <cp:category/>
  <cp:contentStatus/>
</cp:coreProperties>
</file>